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UD_610_Reihen\_2025\1._UWP 1\2_Fachlicher Teil\1_Dateien nicht PDF\2_Anlagenband\1_Praxishilfen\"/>
    </mc:Choice>
  </mc:AlternateContent>
  <xr:revisionPtr revIDLastSave="0" documentId="13_ncr:1_{58A3326D-7F1D-4B19-BC41-3C984AF5D029}" xr6:coauthVersionLast="36" xr6:coauthVersionMax="36" xr10:uidLastSave="{00000000-0000-0000-0000-000000000000}"/>
  <bookViews>
    <workbookView xWindow="0" yWindow="0" windowWidth="23040" windowHeight="8490" xr2:uid="{260DA3A5-4E5F-4312-8C22-C3BAE20E8423}"/>
  </bookViews>
  <sheets>
    <sheet name="Ü-Status keine Ü" sheetId="1" r:id="rId1"/>
    <sheet name="FAll 1 Ausgangsbilanz" sheetId="3" r:id="rId2"/>
    <sheet name="Ü-STatus mit Ü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1" l="1"/>
  <c r="T33" i="1"/>
  <c r="T32" i="1"/>
  <c r="T31" i="1"/>
  <c r="T30" i="1"/>
  <c r="T29" i="1"/>
  <c r="T28" i="1"/>
  <c r="T25" i="1"/>
  <c r="S23" i="1"/>
  <c r="Q35" i="1"/>
  <c r="Q38" i="1" s="1"/>
  <c r="G26" i="1"/>
  <c r="G32" i="1"/>
  <c r="I32" i="1"/>
  <c r="I26" i="1"/>
  <c r="I38" i="1"/>
  <c r="J30" i="1"/>
  <c r="J29" i="1"/>
  <c r="J28" i="1"/>
  <c r="J24" i="1"/>
  <c r="J25" i="1"/>
  <c r="J23" i="1"/>
  <c r="G38" i="1" l="1"/>
  <c r="T35" i="1"/>
  <c r="J26" i="1"/>
  <c r="J32" i="1"/>
  <c r="J38" i="1" s="1"/>
  <c r="J39" i="1" s="1"/>
  <c r="S38" i="1"/>
  <c r="S39" i="1" s="1"/>
  <c r="T23" i="1"/>
  <c r="T38" i="1"/>
  <c r="T39" i="1" s="1"/>
  <c r="Q39" i="1"/>
  <c r="K49" i="2" l="1"/>
  <c r="H29" i="2"/>
  <c r="H23" i="2"/>
  <c r="M23" i="2"/>
  <c r="N28" i="2" s="1"/>
  <c r="N35" i="2" s="1"/>
  <c r="M24" i="3"/>
  <c r="M14" i="3"/>
  <c r="H35" i="2" l="1"/>
  <c r="N29" i="3"/>
  <c r="H24" i="3"/>
  <c r="H18" i="3"/>
  <c r="M15" i="3"/>
  <c r="M17" i="3" l="1"/>
  <c r="H29" i="3" s="1"/>
  <c r="H31" i="3" s="1"/>
  <c r="N17" i="3" l="1"/>
  <c r="N31" i="3" s="1"/>
</calcChain>
</file>

<file path=xl/sharedStrings.xml><?xml version="1.0" encoding="utf-8"?>
<sst xmlns="http://schemas.openxmlformats.org/spreadsheetml/2006/main" count="150" uniqueCount="87">
  <si>
    <t>Aktiva</t>
  </si>
  <si>
    <t>Passiva</t>
  </si>
  <si>
    <t>Grundstück</t>
  </si>
  <si>
    <t>Gebäude</t>
  </si>
  <si>
    <t>Anlagevermögen</t>
  </si>
  <si>
    <t>Umlaufvermögen</t>
  </si>
  <si>
    <t>Vorräte</t>
  </si>
  <si>
    <t>BGA</t>
  </si>
  <si>
    <t>Forderungen L+L</t>
  </si>
  <si>
    <t>Sonstige VG</t>
  </si>
  <si>
    <t>Flüssige Mittel</t>
  </si>
  <si>
    <t>ARAP</t>
  </si>
  <si>
    <t>nicht durch Eigenkapital</t>
  </si>
  <si>
    <t>gedeckter Fehlbetrag</t>
  </si>
  <si>
    <t>Stammkapital</t>
  </si>
  <si>
    <t>Verlustvortrag</t>
  </si>
  <si>
    <t>Jahresfehlbetrag</t>
  </si>
  <si>
    <t>Zwischensumme</t>
  </si>
  <si>
    <t>Nicht durch Eigenkapital</t>
  </si>
  <si>
    <t>Rückstellungen</t>
  </si>
  <si>
    <t>Software</t>
  </si>
  <si>
    <t>Eigenkapital</t>
  </si>
  <si>
    <t>sonstige Rückstellungen</t>
  </si>
  <si>
    <t>Verbindlichkeiten</t>
  </si>
  <si>
    <t>Verbindlichkeiten ggü. KI</t>
  </si>
  <si>
    <t>Verbindlichkeiten aus L+L</t>
  </si>
  <si>
    <t>Sonstige Verbindlichkeiten</t>
  </si>
  <si>
    <t>Lohn und Gehalt</t>
  </si>
  <si>
    <t>KiSt</t>
  </si>
  <si>
    <t>SV</t>
  </si>
  <si>
    <t>Darlehen ggü Gesell.</t>
  </si>
  <si>
    <t>Sachverhalt:</t>
  </si>
  <si>
    <t xml:space="preserve">Der Wirtschaftsprüfer Pfiffig rät dem Geschäfstführer Wurm der Eiche GmbH, einen Überschuldungsstatus aufzustellen, um zu prüfen, ob eventuell ein  </t>
  </si>
  <si>
    <t>Grund zur Eröffnung einer Insolvenz vorliegt. Wurm beauftragt daraufhin einen Unternehmensberater, einen Überschuldungsstatus aufzustellen.</t>
  </si>
  <si>
    <t>Unternehmensberater Fleißig macht sich sofort an die Arbeit  und erstellt den nachfolgenden Überschuldungsstatus. Dabei hat er die folgenden</t>
  </si>
  <si>
    <t>Annahmen gemacht:</t>
  </si>
  <si>
    <t>▪</t>
  </si>
  <si>
    <t>Herleitung des Eigenkapitals ausgehend von dem aus der letzten Handelsbilanz</t>
  </si>
  <si>
    <t>berücksichtigt.</t>
  </si>
  <si>
    <t xml:space="preserve">Im Rahmen eines drohenden Insolvenzverfahrens ist mit Kosten in Höhe von 50.000,00 € zu rechnen, die er bei den Rückstellungen </t>
  </si>
  <si>
    <t>Wurm ist bereit, bei dem von ihm gegebenen Darlehen einen qualifizierten Rangrücktritt zu erklären.</t>
  </si>
  <si>
    <t xml:space="preserve">    Immaterielle VG</t>
  </si>
  <si>
    <t xml:space="preserve">    Sachanlagevermögen</t>
  </si>
  <si>
    <t>Eigenkapital laut Handelsbilanz</t>
  </si>
  <si>
    <t>Aufdeckung der stillen Reserven im Sachanlagevermögen</t>
  </si>
  <si>
    <t>Berücksichtigung der zusätzlichen Rückstellungen</t>
  </si>
  <si>
    <t>Berücksichtigung des Rangrücktritts</t>
  </si>
  <si>
    <t>Variante 2:</t>
  </si>
  <si>
    <t>Die Software ist unternehmensindividuell erstellt und könnte nicht verkauft werden.</t>
  </si>
  <si>
    <t>Außerachtlassung der Software</t>
  </si>
  <si>
    <r>
      <t xml:space="preserve">Die vorausgezahlte Kosten, die im ARAP ausgewiesen sind können </t>
    </r>
    <r>
      <rPr>
        <b/>
        <sz val="11"/>
        <color theme="1"/>
        <rFont val="Calibri"/>
        <family val="2"/>
        <scheme val="minor"/>
      </rPr>
      <t>nicht</t>
    </r>
    <r>
      <rPr>
        <sz val="11"/>
        <color theme="1"/>
        <rFont val="Calibri"/>
        <family val="2"/>
        <scheme val="minor"/>
      </rPr>
      <t xml:space="preserve"> zurükgefordert werden. </t>
    </r>
  </si>
  <si>
    <t xml:space="preserve">Forderungen gegenüber dem Hauptkunden in Höhe von 100.000,00 € wurden schon im Rahmen der Handelsbilanz um 75 % </t>
  </si>
  <si>
    <t>abgeschrieben. Die restlichen 25.000,00 € werden jetzt auch außer Acht gelassen.</t>
  </si>
  <si>
    <t>Berücksichtigung der zusätzlichen Wertberichtigung</t>
  </si>
  <si>
    <t>Im Grundstück sind 10.000,00 € und im Gebäude 150.000,00 € stille Reserven.</t>
  </si>
  <si>
    <t>Verlust der vorausgezahlten Kosten</t>
  </si>
  <si>
    <t>Kapitalfehlbetrag</t>
  </si>
  <si>
    <t xml:space="preserve">Eigenkapital/Reinvermögen </t>
  </si>
  <si>
    <r>
      <rPr>
        <b/>
        <sz val="10"/>
        <color rgb="FFFF0000"/>
        <rFont val="Century Gothic"/>
        <family val="2"/>
      </rPr>
      <t>Zahlungsunfähigkeit ist aktuell nicht gegeben</t>
    </r>
    <r>
      <rPr>
        <sz val="10"/>
        <color theme="1"/>
        <rFont val="Century Gothic"/>
        <family val="2"/>
      </rPr>
      <t>, aber es ist</t>
    </r>
    <r>
      <rPr>
        <b/>
        <sz val="10"/>
        <color theme="1"/>
        <rFont val="Century Gothic"/>
        <family val="2"/>
      </rPr>
      <t xml:space="preserve"> ernsthaft zu befürchten</t>
    </r>
    <r>
      <rPr>
        <sz val="10"/>
        <color theme="1"/>
        <rFont val="Century Gothic"/>
        <family val="2"/>
      </rPr>
      <t xml:space="preserve">, dass der </t>
    </r>
    <r>
      <rPr>
        <b/>
        <sz val="10"/>
        <color theme="1"/>
        <rFont val="Century Gothic"/>
        <family val="2"/>
      </rPr>
      <t>Hauptkunde</t>
    </r>
    <r>
      <rPr>
        <sz val="10"/>
        <color theme="1"/>
        <rFont val="Century Gothic"/>
        <family val="2"/>
      </rPr>
      <t xml:space="preserve"> im </t>
    </r>
    <r>
      <rPr>
        <b/>
        <sz val="10"/>
        <color theme="1"/>
        <rFont val="Century Gothic"/>
        <family val="2"/>
      </rPr>
      <t>Laufe des kommenden Jahres Insolvenz</t>
    </r>
  </si>
  <si>
    <r>
      <t>beantragen muss. Damit ist die</t>
    </r>
    <r>
      <rPr>
        <b/>
        <sz val="10"/>
        <color rgb="FFFF0000"/>
        <rFont val="Century Gothic"/>
        <family val="2"/>
      </rPr>
      <t xml:space="preserve"> Fortführungsprognose als negativ</t>
    </r>
    <r>
      <rPr>
        <sz val="10"/>
        <color theme="1"/>
        <rFont val="Century Gothic"/>
        <family val="2"/>
      </rPr>
      <t xml:space="preserve"> einzustufen.</t>
    </r>
  </si>
  <si>
    <t>Fallbeispiel: Sachverhalt Eiche GmbH – Überschuldung</t>
  </si>
  <si>
    <r>
      <t xml:space="preserve">Die Eiche GmbH weist zum 31.12.2023 in ihrer Handelsbilanz einen </t>
    </r>
    <r>
      <rPr>
        <b/>
        <sz val="10"/>
        <color theme="1"/>
        <rFont val="Century Gothic"/>
        <family val="2"/>
      </rPr>
      <t>nicht durch Eigenkapital gedeckten Fehlbetragt in Höhe von 310.700,00 €</t>
    </r>
    <r>
      <rPr>
        <sz val="10"/>
        <color theme="1"/>
        <rFont val="Century Gothic"/>
        <family val="2"/>
      </rPr>
      <t xml:space="preserve"> aus. Eine</t>
    </r>
  </si>
  <si>
    <t xml:space="preserve">Unternehmensberater Fleißig macht sich sofort an die Arbeit  und erstellt den nachfolgenden Überschuldungsstatus. </t>
  </si>
  <si>
    <t>(1)</t>
  </si>
  <si>
    <t>(2)</t>
  </si>
  <si>
    <t>(5)</t>
  </si>
  <si>
    <t>(3)</t>
  </si>
  <si>
    <t>(4)</t>
  </si>
  <si>
    <t>Fallkonstellation 1:</t>
  </si>
  <si>
    <t xml:space="preserve">       abgeschrieben. Die verbleibenden 25.000,00 € werden nunmehr auch außer Acht gelassen.</t>
  </si>
  <si>
    <t>(6)</t>
  </si>
  <si>
    <t xml:space="preserve">        bei den Rückstellungen berücksichtigt.</t>
  </si>
  <si>
    <r>
      <rPr>
        <b/>
        <sz val="11"/>
        <color theme="1"/>
        <rFont val="Century Gothic"/>
        <family val="2"/>
      </rPr>
      <t>(1)</t>
    </r>
    <r>
      <rPr>
        <sz val="11"/>
        <color theme="1"/>
        <rFont val="Century Gothic"/>
        <family val="2"/>
      </rPr>
      <t xml:space="preserve"> ▪ Die Software ist verkehrsfähig und werthaltig und könnte extern verkauft werden.</t>
    </r>
  </si>
  <si>
    <r>
      <rPr>
        <b/>
        <sz val="11"/>
        <color theme="1"/>
        <rFont val="Century Gothic"/>
        <family val="2"/>
      </rPr>
      <t>(2)</t>
    </r>
    <r>
      <rPr>
        <sz val="11"/>
        <color theme="1"/>
        <rFont val="Century Gothic"/>
        <family val="2"/>
      </rPr>
      <t xml:space="preserve"> ▪ Im Grundstück sind 5.000,00 € und im Gebäude 50.000,00 € stille Reserven enthalten.</t>
    </r>
  </si>
  <si>
    <r>
      <rPr>
        <b/>
        <sz val="11"/>
        <color theme="1"/>
        <rFont val="Century Gothic"/>
        <family val="2"/>
      </rPr>
      <t>(3)</t>
    </r>
    <r>
      <rPr>
        <sz val="11"/>
        <color theme="1"/>
        <rFont val="Century Gothic"/>
        <family val="2"/>
      </rPr>
      <t xml:space="preserve"> ▪ Forderungen gegenüber dem Hauptkunden in Höhe von 100.000,00 € wurden bereits in der Handelsbilanz um 75 % </t>
    </r>
  </si>
  <si>
    <r>
      <rPr>
        <b/>
        <sz val="11"/>
        <color theme="1"/>
        <rFont val="Century Gothic"/>
        <family val="2"/>
      </rPr>
      <t>(4)</t>
    </r>
    <r>
      <rPr>
        <sz val="11"/>
        <color theme="1"/>
        <rFont val="Century Gothic"/>
        <family val="2"/>
      </rPr>
      <t xml:space="preserve"> ▪ Die vorausgezahlten Kosten, die innerhalb des ARAP ausgewiesen sind, können zurück gefordert werden. </t>
    </r>
  </si>
  <si>
    <r>
      <rPr>
        <b/>
        <sz val="11"/>
        <color theme="1"/>
        <rFont val="Century Gothic"/>
        <family val="2"/>
      </rPr>
      <t>(5)</t>
    </r>
    <r>
      <rPr>
        <sz val="11"/>
        <color theme="1"/>
        <rFont val="Century Gothic"/>
        <family val="2"/>
      </rPr>
      <t xml:space="preserve"> ▪ Im Rahmen eines drohenden Insolvenzverfahrens ist mit Kosten in Höhe von 50.000,00 € zu rechnen, die der Unternehmensberater </t>
    </r>
  </si>
  <si>
    <r>
      <rPr>
        <b/>
        <sz val="11"/>
        <color theme="1"/>
        <rFont val="Century Gothic"/>
        <family val="2"/>
      </rPr>
      <t>(6)</t>
    </r>
    <r>
      <rPr>
        <sz val="11"/>
        <color theme="1"/>
        <rFont val="Century Gothic"/>
        <family val="2"/>
      </rPr>
      <t xml:space="preserve"> ▪ Der Hauptgesellschafter Wurm ist bereit, bezüglich des vor ihm gegebenen Darlehen einen qualifizierten Rangrücktritt zu erklären.</t>
    </r>
  </si>
  <si>
    <t>Handelsbilanz</t>
  </si>
  <si>
    <t>Anpassung</t>
  </si>
  <si>
    <t>Überschuldungs-status</t>
  </si>
  <si>
    <t>Kirchensteuer</t>
  </si>
  <si>
    <t>Sozialversicherung</t>
  </si>
  <si>
    <t>Gesellschafterdarlehen</t>
  </si>
  <si>
    <t>Dabei geht er von folgenden Annahmen aus:</t>
  </si>
  <si>
    <t>Angaben in €</t>
  </si>
  <si>
    <r>
      <rPr>
        <b/>
        <sz val="17"/>
        <color rgb="FF00B0F0"/>
        <rFont val="Century Gothic"/>
        <family val="2"/>
      </rPr>
      <t>Fallbeispiel: Sachverhalt Eiche GmbH – Erster Überschuldungsstatus; Fallkonstellation 1</t>
    </r>
    <r>
      <rPr>
        <b/>
        <sz val="10"/>
        <color rgb="FF00B0F0"/>
        <rFont val="Century Gothic"/>
        <family val="2"/>
      </rPr>
      <t xml:space="preserve"> </t>
    </r>
    <r>
      <rPr>
        <b/>
        <sz val="12"/>
        <color rgb="FF00B0F0"/>
        <rFont val="Century Gothic"/>
        <family val="2"/>
      </rPr>
      <t>(keine Überschuldung im Sinne der InsO)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</si>
</sst>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228B22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b/>
      <sz val="18"/>
      <color rgb="FF00B0F0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3"/>
      <color theme="1"/>
      <name val="Century Gothic"/>
      <family val="2"/>
    </font>
    <font>
      <sz val="13"/>
      <color theme="1"/>
      <name val="Century Gothic"/>
      <family val="2"/>
    </font>
    <font>
      <b/>
      <sz val="18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b/>
      <sz val="17"/>
      <color rgb="FF00B0F0"/>
      <name val="Century Gothic"/>
      <family val="2"/>
    </font>
    <font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1"/>
      <color rgb="FFFF0000"/>
      <name val="Century Gothic"/>
      <family val="2"/>
    </font>
    <font>
      <b/>
      <sz val="11"/>
      <color theme="0"/>
      <name val="Century Gothic"/>
      <family val="2"/>
    </font>
    <font>
      <b/>
      <i/>
      <sz val="11"/>
      <color theme="1"/>
      <name val="Century Gothic"/>
      <family val="2"/>
    </font>
    <font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i/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B0F0"/>
      <name val="Century Gothic"/>
      <family val="2"/>
    </font>
    <font>
      <b/>
      <sz val="12"/>
      <color rgb="FF00B0F0"/>
      <name val="Century Gothic"/>
      <family val="2"/>
    </font>
    <font>
      <b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C5F1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228B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4" fontId="0" fillId="0" borderId="3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0" fillId="0" borderId="0" xfId="0" applyNumberForma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4" fontId="1" fillId="0" borderId="6" xfId="0" applyNumberFormat="1" applyFont="1" applyBorder="1"/>
    <xf numFmtId="4" fontId="1" fillId="0" borderId="5" xfId="0" applyNumberFormat="1" applyFont="1" applyBorder="1"/>
    <xf numFmtId="0" fontId="1" fillId="0" borderId="1" xfId="0" applyFont="1" applyBorder="1" applyAlignment="1">
      <alignment horizontal="right"/>
    </xf>
    <xf numFmtId="4" fontId="0" fillId="0" borderId="7" xfId="0" applyNumberFormat="1" applyBorder="1"/>
    <xf numFmtId="0" fontId="2" fillId="0" borderId="0" xfId="0" applyFont="1" applyAlignment="1">
      <alignment horizontal="right"/>
    </xf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4" fontId="5" fillId="0" borderId="0" xfId="0" applyNumberFormat="1" applyFont="1"/>
    <xf numFmtId="4" fontId="5" fillId="0" borderId="1" xfId="0" applyNumberFormat="1" applyFont="1" applyBorder="1"/>
    <xf numFmtId="4" fontId="5" fillId="0" borderId="3" xfId="0" applyNumberFormat="1" applyFont="1" applyBorder="1"/>
    <xf numFmtId="4" fontId="5" fillId="0" borderId="4" xfId="0" applyNumberFormat="1" applyFont="1" applyBorder="1"/>
    <xf numFmtId="4" fontId="4" fillId="0" borderId="5" xfId="0" applyNumberFormat="1" applyFont="1" applyBorder="1"/>
    <xf numFmtId="4" fontId="4" fillId="0" borderId="6" xfId="0" applyNumberFormat="1" applyFont="1" applyBorder="1"/>
    <xf numFmtId="0" fontId="4" fillId="0" borderId="0" xfId="0" applyFont="1" applyBorder="1"/>
    <xf numFmtId="0" fontId="8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0" fillId="3" borderId="0" xfId="0" applyFill="1"/>
    <xf numFmtId="0" fontId="11" fillId="0" borderId="0" xfId="0" applyFont="1" applyFill="1" applyBorder="1"/>
    <xf numFmtId="4" fontId="10" fillId="0" borderId="0" xfId="0" applyNumberFormat="1" applyFont="1"/>
    <xf numFmtId="0" fontId="0" fillId="0" borderId="0" xfId="0" applyFont="1"/>
    <xf numFmtId="4" fontId="0" fillId="0" borderId="0" xfId="0" applyNumberFormat="1" applyFont="1"/>
    <xf numFmtId="4" fontId="10" fillId="0" borderId="1" xfId="0" applyNumberFormat="1" applyFont="1" applyBorder="1"/>
    <xf numFmtId="4" fontId="0" fillId="0" borderId="0" xfId="0" applyNumberFormat="1" applyFont="1" applyBorder="1"/>
    <xf numFmtId="4" fontId="11" fillId="0" borderId="5" xfId="0" applyNumberFormat="1" applyFont="1" applyBorder="1"/>
    <xf numFmtId="4" fontId="10" fillId="0" borderId="0" xfId="0" applyNumberFormat="1" applyFont="1" applyBorder="1"/>
    <xf numFmtId="4" fontId="11" fillId="0" borderId="0" xfId="0" applyNumberFormat="1" applyFont="1" applyBorder="1"/>
    <xf numFmtId="0" fontId="0" fillId="0" borderId="0" xfId="0" applyFont="1" applyBorder="1"/>
    <xf numFmtId="0" fontId="14" fillId="0" borderId="0" xfId="0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Fill="1"/>
    <xf numFmtId="0" fontId="10" fillId="0" borderId="0" xfId="0" applyFont="1" applyFill="1"/>
    <xf numFmtId="0" fontId="9" fillId="3" borderId="7" xfId="0" applyFont="1" applyFill="1" applyBorder="1"/>
    <xf numFmtId="0" fontId="18" fillId="3" borderId="7" xfId="0" applyFont="1" applyFill="1" applyBorder="1"/>
    <xf numFmtId="0" fontId="18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8" fillId="0" borderId="8" xfId="0" applyFont="1" applyFill="1" applyBorder="1"/>
    <xf numFmtId="4" fontId="0" fillId="0" borderId="9" xfId="0" applyNumberFormat="1" applyFont="1" applyBorder="1"/>
    <xf numFmtId="4" fontId="10" fillId="0" borderId="9" xfId="0" applyNumberFormat="1" applyFont="1" applyBorder="1"/>
    <xf numFmtId="4" fontId="11" fillId="0" borderId="9" xfId="0" applyNumberFormat="1" applyFont="1" applyBorder="1"/>
    <xf numFmtId="0" fontId="0" fillId="0" borderId="9" xfId="0" applyFont="1" applyBorder="1"/>
    <xf numFmtId="49" fontId="10" fillId="0" borderId="0" xfId="0" applyNumberFormat="1" applyFont="1"/>
    <xf numFmtId="49" fontId="11" fillId="0" borderId="0" xfId="0" applyNumberFormat="1" applyFont="1" applyFill="1" applyBorder="1"/>
    <xf numFmtId="49" fontId="0" fillId="0" borderId="0" xfId="0" applyNumberFormat="1" applyFont="1"/>
    <xf numFmtId="49" fontId="10" fillId="0" borderId="0" xfId="0" applyNumberFormat="1" applyFont="1" applyBorder="1"/>
    <xf numFmtId="49" fontId="11" fillId="0" borderId="0" xfId="0" applyNumberFormat="1" applyFont="1"/>
    <xf numFmtId="49" fontId="1" fillId="0" borderId="0" xfId="0" applyNumberFormat="1" applyFont="1" applyBorder="1" applyAlignment="1">
      <alignment horizontal="left"/>
    </xf>
    <xf numFmtId="49" fontId="18" fillId="0" borderId="0" xfId="0" applyNumberFormat="1" applyFont="1" applyFill="1" applyBorder="1"/>
    <xf numFmtId="49" fontId="3" fillId="4" borderId="0" xfId="0" applyNumberFormat="1" applyFont="1" applyFill="1" applyAlignment="1">
      <alignment vertical="center"/>
    </xf>
    <xf numFmtId="49" fontId="0" fillId="0" borderId="0" xfId="0" applyNumberFormat="1"/>
    <xf numFmtId="49" fontId="18" fillId="3" borderId="7" xfId="0" applyNumberFormat="1" applyFont="1" applyFill="1" applyBorder="1"/>
    <xf numFmtId="49" fontId="0" fillId="0" borderId="0" xfId="0" applyNumberFormat="1" applyFont="1" applyBorder="1"/>
    <xf numFmtId="49" fontId="11" fillId="0" borderId="0" xfId="0" applyNumberFormat="1" applyFont="1" applyBorder="1"/>
    <xf numFmtId="4" fontId="10" fillId="0" borderId="10" xfId="0" applyNumberFormat="1" applyFont="1" applyBorder="1"/>
    <xf numFmtId="4" fontId="0" fillId="0" borderId="10" xfId="0" applyNumberFormat="1" applyFont="1" applyBorder="1"/>
    <xf numFmtId="4" fontId="10" fillId="0" borderId="11" xfId="0" applyNumberFormat="1" applyFont="1" applyBorder="1"/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wrapText="1"/>
    </xf>
    <xf numFmtId="4" fontId="11" fillId="0" borderId="0" xfId="0" applyNumberFormat="1" applyFont="1"/>
    <xf numFmtId="4" fontId="11" fillId="3" borderId="5" xfId="0" applyNumberFormat="1" applyFont="1" applyFill="1" applyBorder="1"/>
    <xf numFmtId="4" fontId="19" fillId="0" borderId="0" xfId="0" applyNumberFormat="1" applyFont="1" applyBorder="1"/>
    <xf numFmtId="4" fontId="20" fillId="0" borderId="1" xfId="0" applyNumberFormat="1" applyFont="1" applyBorder="1"/>
    <xf numFmtId="0" fontId="20" fillId="0" borderId="0" xfId="0" applyFont="1" applyFill="1" applyBorder="1"/>
    <xf numFmtId="4" fontId="20" fillId="0" borderId="0" xfId="0" applyNumberFormat="1" applyFont="1"/>
    <xf numFmtId="0" fontId="22" fillId="3" borderId="7" xfId="0" applyFont="1" applyFill="1" applyBorder="1" applyAlignment="1">
      <alignment horizontal="center"/>
    </xf>
    <xf numFmtId="49" fontId="23" fillId="0" borderId="0" xfId="0" applyNumberFormat="1" applyFont="1" applyFill="1" applyBorder="1"/>
    <xf numFmtId="4" fontId="24" fillId="0" borderId="0" xfId="0" applyNumberFormat="1" applyFont="1"/>
    <xf numFmtId="4" fontId="24" fillId="0" borderId="7" xfId="0" applyNumberFormat="1" applyFont="1" applyBorder="1"/>
    <xf numFmtId="4" fontId="22" fillId="0" borderId="0" xfId="0" applyNumberFormat="1" applyFont="1"/>
    <xf numFmtId="4" fontId="24" fillId="0" borderId="0" xfId="0" applyNumberFormat="1" applyFont="1" applyBorder="1"/>
    <xf numFmtId="4" fontId="24" fillId="0" borderId="10" xfId="0" applyNumberFormat="1" applyFont="1" applyBorder="1"/>
    <xf numFmtId="4" fontId="22" fillId="3" borderId="5" xfId="0" applyNumberFormat="1" applyFont="1" applyFill="1" applyBorder="1"/>
    <xf numFmtId="4" fontId="25" fillId="0" borderId="0" xfId="0" applyNumberFormat="1" applyFont="1" applyBorder="1"/>
    <xf numFmtId="49" fontId="26" fillId="0" borderId="0" xfId="0" applyNumberFormat="1" applyFont="1"/>
    <xf numFmtId="0" fontId="23" fillId="0" borderId="0" xfId="0" applyFont="1" applyFill="1" applyBorder="1"/>
    <xf numFmtId="0" fontId="22" fillId="0" borderId="0" xfId="0" applyFont="1" applyFill="1" applyBorder="1"/>
    <xf numFmtId="4" fontId="26" fillId="0" borderId="0" xfId="0" applyNumberFormat="1" applyFont="1"/>
    <xf numFmtId="4" fontId="24" fillId="0" borderId="0" xfId="0" applyNumberFormat="1" applyFont="1" applyAlignment="1">
      <alignment horizontal="right"/>
    </xf>
    <xf numFmtId="4" fontId="24" fillId="0" borderId="1" xfId="0" applyNumberFormat="1" applyFont="1" applyBorder="1"/>
    <xf numFmtId="0" fontId="26" fillId="0" borderId="0" xfId="0" applyFont="1"/>
    <xf numFmtId="4" fontId="21" fillId="5" borderId="0" xfId="0" applyNumberFormat="1" applyFont="1" applyFill="1"/>
    <xf numFmtId="4" fontId="22" fillId="0" borderId="0" xfId="0" applyNumberFormat="1" applyFont="1" applyAlignment="1">
      <alignment horizontal="right"/>
    </xf>
    <xf numFmtId="49" fontId="11" fillId="0" borderId="0" xfId="0" applyNumberFormat="1" applyFont="1" applyBorder="1" applyAlignment="1">
      <alignment horizontal="left"/>
    </xf>
    <xf numFmtId="0" fontId="18" fillId="3" borderId="0" xfId="0" applyFont="1" applyFill="1" applyBorder="1"/>
    <xf numFmtId="0" fontId="29" fillId="3" borderId="0" xfId="0" applyFont="1" applyFill="1" applyBorder="1"/>
    <xf numFmtId="0" fontId="3" fillId="2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28B22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1144104</xdr:colOff>
      <xdr:row>0</xdr:row>
      <xdr:rowOff>19560</xdr:rowOff>
    </xdr:from>
    <xdr:to>
      <xdr:col>19</xdr:col>
      <xdr:colOff>1448252</xdr:colOff>
      <xdr:row>1</xdr:row>
      <xdr:rowOff>1397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51AA8B6-D1BD-4D65-B2F9-1FF4423BC1A9}"/>
            </a:ext>
          </a:extLst>
        </xdr:cNvPr>
        <xdr:cNvSpPr txBox="1"/>
      </xdr:nvSpPr>
      <xdr:spPr>
        <a:xfrm>
          <a:off x="13145604" y="19560"/>
          <a:ext cx="304148" cy="471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de-DE" sz="700">
              <a:solidFill>
                <a:srgbClr val="FF0000"/>
              </a:solidFill>
              <a:latin typeface="Century Gothic" panose="020B0502020202020204" pitchFamily="34" charset="0"/>
            </a:rPr>
            <a:t>03/2025</a:t>
          </a:r>
        </a:p>
      </xdr:txBody>
    </xdr:sp>
    <xdr:clientData/>
  </xdr:twoCellAnchor>
  <xdr:twoCellAnchor>
    <xdr:from>
      <xdr:col>14</xdr:col>
      <xdr:colOff>664210</xdr:colOff>
      <xdr:row>19</xdr:row>
      <xdr:rowOff>0</xdr:rowOff>
    </xdr:from>
    <xdr:to>
      <xdr:col>16</xdr:col>
      <xdr:colOff>647700</xdr:colOff>
      <xdr:row>21</xdr:row>
      <xdr:rowOff>120650</xdr:rowOff>
    </xdr:to>
    <xdr:sp macro="" textlink="">
      <xdr:nvSpPr>
        <xdr:cNvPr id="4" name="Sprechblase: rechteckig mit abgerundeten Ecken 3">
          <a:extLst>
            <a:ext uri="{FF2B5EF4-FFF2-40B4-BE49-F238E27FC236}">
              <a16:creationId xmlns:a16="http://schemas.microsoft.com/office/drawing/2014/main" id="{8579F9F6-098A-4586-BF34-086DD6BD39A9}"/>
            </a:ext>
          </a:extLst>
        </xdr:cNvPr>
        <xdr:cNvSpPr/>
      </xdr:nvSpPr>
      <xdr:spPr>
        <a:xfrm>
          <a:off x="8531860" y="3911600"/>
          <a:ext cx="1704340" cy="488950"/>
        </a:xfrm>
        <a:prstGeom prst="wedgeRoundRectCallout">
          <a:avLst>
            <a:gd name="adj1" fmla="val 44741"/>
            <a:gd name="adj2" fmla="val -78440"/>
            <a:gd name="adj3" fmla="val 16667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Handelsbilanzielle Überschuldung</a:t>
          </a:r>
        </a:p>
      </xdr:txBody>
    </xdr:sp>
    <xdr:clientData/>
  </xdr:twoCellAnchor>
  <xdr:twoCellAnchor>
    <xdr:from>
      <xdr:col>14</xdr:col>
      <xdr:colOff>664210</xdr:colOff>
      <xdr:row>19</xdr:row>
      <xdr:rowOff>0</xdr:rowOff>
    </xdr:from>
    <xdr:to>
      <xdr:col>16</xdr:col>
      <xdr:colOff>643890</xdr:colOff>
      <xdr:row>21</xdr:row>
      <xdr:rowOff>122555</xdr:rowOff>
    </xdr:to>
    <xdr:sp macro="" textlink="">
      <xdr:nvSpPr>
        <xdr:cNvPr id="5" name="Sprechblase: rechteckig mit abgerundeten Ecken 4">
          <a:extLst>
            <a:ext uri="{FF2B5EF4-FFF2-40B4-BE49-F238E27FC236}">
              <a16:creationId xmlns:a16="http://schemas.microsoft.com/office/drawing/2014/main" id="{861A8A93-BC01-40D0-9560-F0F26DCFB597}"/>
            </a:ext>
          </a:extLst>
        </xdr:cNvPr>
        <xdr:cNvSpPr/>
      </xdr:nvSpPr>
      <xdr:spPr>
        <a:xfrm>
          <a:off x="8531860" y="3911600"/>
          <a:ext cx="1700530" cy="490855"/>
        </a:xfrm>
        <a:prstGeom prst="wedgeRoundRectCallout">
          <a:avLst>
            <a:gd name="adj1" fmla="val 44741"/>
            <a:gd name="adj2" fmla="val -78440"/>
            <a:gd name="adj3" fmla="val 16667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Handelsbilanzielle Überschuldung</a:t>
          </a:r>
        </a:p>
      </xdr:txBody>
    </xdr:sp>
    <xdr:clientData/>
  </xdr:twoCellAnchor>
  <xdr:twoCellAnchor>
    <xdr:from>
      <xdr:col>14</xdr:col>
      <xdr:colOff>664210</xdr:colOff>
      <xdr:row>19</xdr:row>
      <xdr:rowOff>0</xdr:rowOff>
    </xdr:from>
    <xdr:to>
      <xdr:col>16</xdr:col>
      <xdr:colOff>640080</xdr:colOff>
      <xdr:row>21</xdr:row>
      <xdr:rowOff>124460</xdr:rowOff>
    </xdr:to>
    <xdr:sp macro="" textlink="">
      <xdr:nvSpPr>
        <xdr:cNvPr id="6" name="Sprechblase: rechteckig mit abgerundeten Ecken 5">
          <a:extLst>
            <a:ext uri="{FF2B5EF4-FFF2-40B4-BE49-F238E27FC236}">
              <a16:creationId xmlns:a16="http://schemas.microsoft.com/office/drawing/2014/main" id="{35DF467E-9625-420C-A171-65C2F61AF811}"/>
            </a:ext>
          </a:extLst>
        </xdr:cNvPr>
        <xdr:cNvSpPr/>
      </xdr:nvSpPr>
      <xdr:spPr>
        <a:xfrm>
          <a:off x="8531860" y="3911600"/>
          <a:ext cx="1696720" cy="492760"/>
        </a:xfrm>
        <a:prstGeom prst="wedgeRoundRectCallout">
          <a:avLst>
            <a:gd name="adj1" fmla="val 44741"/>
            <a:gd name="adj2" fmla="val -78440"/>
            <a:gd name="adj3" fmla="val 16667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Handelsbilanzielle Überschuldung</a:t>
          </a:r>
        </a:p>
      </xdr:txBody>
    </xdr:sp>
    <xdr:clientData/>
  </xdr:twoCellAnchor>
  <xdr:twoCellAnchor>
    <xdr:from>
      <xdr:col>19</xdr:col>
      <xdr:colOff>19685</xdr:colOff>
      <xdr:row>17</xdr:row>
      <xdr:rowOff>16565</xdr:rowOff>
    </xdr:from>
    <xdr:to>
      <xdr:col>19</xdr:col>
      <xdr:colOff>1466021</xdr:colOff>
      <xdr:row>20</xdr:row>
      <xdr:rowOff>107674</xdr:rowOff>
    </xdr:to>
    <xdr:sp macro="" textlink="">
      <xdr:nvSpPr>
        <xdr:cNvPr id="7" name="Sprechblase: rechteckig mit abgerundeten Ecken 6">
          <a:extLst>
            <a:ext uri="{FF2B5EF4-FFF2-40B4-BE49-F238E27FC236}">
              <a16:creationId xmlns:a16="http://schemas.microsoft.com/office/drawing/2014/main" id="{27476231-9DC5-422A-9780-913D132708F9}"/>
            </a:ext>
          </a:extLst>
        </xdr:cNvPr>
        <xdr:cNvSpPr/>
      </xdr:nvSpPr>
      <xdr:spPr>
        <a:xfrm>
          <a:off x="11988055" y="3867978"/>
          <a:ext cx="1446336" cy="695739"/>
        </a:xfrm>
        <a:prstGeom prst="wedgeRoundRectCallout">
          <a:avLst>
            <a:gd name="adj1" fmla="val 1459"/>
            <a:gd name="adj2" fmla="val 97882"/>
            <a:gd name="adj3" fmla="val 16667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>
              <a:solidFill>
                <a:srgbClr val="FF0000"/>
              </a:solidFill>
            </a:rPr>
            <a:t>Keine</a:t>
          </a:r>
          <a:r>
            <a:rPr lang="de-DE" sz="1100">
              <a:solidFill>
                <a:schemeClr val="tx1"/>
              </a:solidFill>
            </a:rPr>
            <a:t> </a:t>
          </a:r>
          <a:r>
            <a:rPr lang="de-DE" sz="1100" b="1">
              <a:solidFill>
                <a:srgbClr val="FF0000"/>
              </a:solidFill>
            </a:rPr>
            <a:t>Überschuldung</a:t>
          </a:r>
          <a:r>
            <a:rPr lang="de-DE" sz="1100">
              <a:solidFill>
                <a:schemeClr val="tx1"/>
              </a:solidFill>
            </a:rPr>
            <a:t> im Sinne der InsO</a:t>
          </a:r>
        </a:p>
      </xdr:txBody>
    </xdr:sp>
    <xdr:clientData/>
  </xdr:twoCellAnchor>
  <xdr:twoCellAnchor>
    <xdr:from>
      <xdr:col>6</xdr:col>
      <xdr:colOff>1</xdr:colOff>
      <xdr:row>42</xdr:row>
      <xdr:rowOff>0</xdr:rowOff>
    </xdr:from>
    <xdr:to>
      <xdr:col>18</xdr:col>
      <xdr:colOff>647701</xdr:colOff>
      <xdr:row>43</xdr:row>
      <xdr:rowOff>133681</xdr:rowOff>
    </xdr:to>
    <xdr:sp macro="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4CA356F7-C746-415C-9CD9-47E122D383ED}"/>
            </a:ext>
          </a:extLst>
        </xdr:cNvPr>
        <xdr:cNvSpPr/>
      </xdr:nvSpPr>
      <xdr:spPr>
        <a:xfrm>
          <a:off x="2844801" y="7969250"/>
          <a:ext cx="8883650" cy="317831"/>
        </a:xfrm>
        <a:prstGeom prst="roundRect">
          <a:avLst/>
        </a:prstGeom>
        <a:solidFill>
          <a:srgbClr val="228B2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300" b="1">
              <a:solidFill>
                <a:schemeClr val="bg1"/>
              </a:solidFill>
              <a:latin typeface="Century Gothic" panose="020B0502020202020204" pitchFamily="34" charset="0"/>
            </a:rPr>
            <a:t>Durch diverse Anpassungen im Überschuldungsstatus:  Keine Überschuldung im</a:t>
          </a:r>
          <a:r>
            <a:rPr lang="de-DE" sz="1300" b="1" baseline="0">
              <a:solidFill>
                <a:schemeClr val="bg1"/>
              </a:solidFill>
              <a:latin typeface="Century Gothic" panose="020B0502020202020204" pitchFamily="34" charset="0"/>
            </a:rPr>
            <a:t> insolvenzrechtlichen Sinn!</a:t>
          </a:r>
          <a:endParaRPr lang="de-DE" sz="13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101600</xdr:colOff>
      <xdr:row>0</xdr:row>
      <xdr:rowOff>3175</xdr:rowOff>
    </xdr:from>
    <xdr:to>
      <xdr:col>36</xdr:col>
      <xdr:colOff>0</xdr:colOff>
      <xdr:row>0</xdr:row>
      <xdr:rowOff>342901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C2E96E36-FB4A-4FA0-9C23-3354FFB74A28}"/>
            </a:ext>
          </a:extLst>
        </xdr:cNvPr>
        <xdr:cNvSpPr/>
      </xdr:nvSpPr>
      <xdr:spPr>
        <a:xfrm>
          <a:off x="26285825" y="3175"/>
          <a:ext cx="1536700" cy="282576"/>
        </a:xfrm>
        <a:prstGeom prst="rect">
          <a:avLst/>
        </a:prstGeom>
        <a:solidFill>
          <a:srgbClr val="C5F1C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lang="de-DE" sz="500">
              <a:solidFill>
                <a:schemeClr val="tx1"/>
              </a:solidFill>
              <a:latin typeface="Century Gothic" panose="020B0502020202020204" pitchFamily="34" charset="0"/>
            </a:rPr>
            <a:t>01/2024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F6850-2FC3-4885-9889-9CF69C45410F}">
  <dimension ref="A1:AP48"/>
  <sheetViews>
    <sheetView tabSelected="1" view="pageLayout" zoomScaleNormal="115" workbookViewId="0"/>
  </sheetViews>
  <sheetFormatPr baseColWidth="10" defaultRowHeight="15" x14ac:dyDescent="0.25"/>
  <cols>
    <col min="1" max="1" width="3.28515625" customWidth="1"/>
    <col min="3" max="4" width="4.7109375" customWidth="1"/>
    <col min="5" max="5" width="12.28515625" customWidth="1"/>
    <col min="6" max="6" width="2.85546875" customWidth="1"/>
    <col min="7" max="7" width="14.5703125" customWidth="1"/>
    <col min="8" max="8" width="3.5703125" customWidth="1"/>
    <col min="9" max="9" width="16.140625" customWidth="1"/>
    <col min="10" max="10" width="17.42578125" customWidth="1"/>
    <col min="11" max="11" width="4.5703125" customWidth="1"/>
    <col min="12" max="12" width="4.42578125" customWidth="1"/>
    <col min="13" max="14" width="4.7109375" customWidth="1"/>
    <col min="15" max="15" width="12.28515625" bestFit="1" customWidth="1"/>
    <col min="17" max="17" width="17.42578125" customWidth="1"/>
    <col min="18" max="18" width="3.28515625" style="72" customWidth="1"/>
    <col min="19" max="19" width="13.5703125" style="72" customWidth="1"/>
    <col min="20" max="20" width="20.7109375" customWidth="1"/>
    <col min="21" max="22" width="11.42578125" customWidth="1"/>
    <col min="23" max="23" width="2.28515625" customWidth="1"/>
    <col min="24" max="30" width="11.42578125" customWidth="1"/>
    <col min="31" max="31" width="4.140625" customWidth="1"/>
    <col min="32" max="32" width="11.42578125" customWidth="1"/>
    <col min="33" max="33" width="5.5703125" customWidth="1"/>
    <col min="34" max="36" width="11.42578125" customWidth="1"/>
    <col min="37" max="37" width="4.140625" customWidth="1"/>
    <col min="38" max="38" width="7.85546875" customWidth="1"/>
    <col min="39" max="39" width="12" customWidth="1"/>
    <col min="40" max="40" width="17" customWidth="1"/>
    <col min="41" max="41" width="11.5703125" customWidth="1"/>
  </cols>
  <sheetData>
    <row r="1" spans="1:42" ht="38.25" customHeight="1" x14ac:dyDescent="0.25">
      <c r="A1" s="30" t="s">
        <v>86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71"/>
      <c r="S1" s="71"/>
      <c r="T1" s="31"/>
      <c r="U1" s="51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/>
    </row>
    <row r="2" spans="1:42" x14ac:dyDescent="0.25">
      <c r="U2" s="52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17.25" x14ac:dyDescent="0.3">
      <c r="A3" s="35" t="s">
        <v>68</v>
      </c>
      <c r="B3" s="35"/>
      <c r="C3" s="36"/>
      <c r="D3" s="36"/>
      <c r="E3" s="36"/>
      <c r="F3" s="32" t="s">
        <v>62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64"/>
      <c r="S3" s="64"/>
      <c r="T3" s="32"/>
      <c r="U3" s="53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</row>
    <row r="4" spans="1:42" ht="16.5" x14ac:dyDescent="0.3">
      <c r="A4" s="18"/>
      <c r="B4" s="32"/>
      <c r="C4" s="32"/>
      <c r="D4" s="32"/>
      <c r="E4" s="32"/>
      <c r="F4" s="32" t="s">
        <v>84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64"/>
      <c r="S4" s="64"/>
      <c r="T4" s="32"/>
      <c r="U4" s="53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</row>
    <row r="5" spans="1:42" ht="9.75" customHeight="1" x14ac:dyDescent="0.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64"/>
      <c r="S5" s="64"/>
      <c r="T5" s="32"/>
      <c r="U5" s="53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</row>
    <row r="6" spans="1:42" ht="16.5" x14ac:dyDescent="0.3">
      <c r="B6" s="34"/>
      <c r="C6" s="32"/>
      <c r="D6" s="32"/>
      <c r="E6" s="34"/>
      <c r="F6" s="32" t="s">
        <v>72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64"/>
      <c r="S6" s="64"/>
      <c r="T6" s="32"/>
      <c r="U6" s="53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2" ht="16.5" x14ac:dyDescent="0.3">
      <c r="B7" s="34"/>
      <c r="C7" s="32"/>
      <c r="D7" s="32"/>
      <c r="E7" s="34"/>
      <c r="F7" s="32" t="s">
        <v>73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64"/>
      <c r="S7" s="64"/>
      <c r="T7" s="32"/>
      <c r="U7" s="53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</row>
    <row r="8" spans="1:42" ht="16.5" x14ac:dyDescent="0.3">
      <c r="B8" s="34"/>
      <c r="C8" s="32"/>
      <c r="D8" s="32"/>
      <c r="E8" s="34"/>
      <c r="F8" s="32" t="s">
        <v>74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64"/>
      <c r="S8" s="64"/>
      <c r="T8" s="32"/>
      <c r="U8" s="53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</row>
    <row r="9" spans="1:42" ht="16.5" x14ac:dyDescent="0.3">
      <c r="B9" s="34"/>
      <c r="C9" s="32"/>
      <c r="D9" s="32"/>
      <c r="E9" s="34"/>
      <c r="F9" s="32" t="s">
        <v>69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64"/>
      <c r="S9" s="64"/>
      <c r="T9" s="32"/>
      <c r="U9" s="53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</row>
    <row r="10" spans="1:42" ht="16.5" x14ac:dyDescent="0.3">
      <c r="B10" s="34"/>
      <c r="C10" s="32"/>
      <c r="D10" s="32"/>
      <c r="E10" s="34"/>
      <c r="F10" s="32" t="s">
        <v>75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64"/>
      <c r="S10" s="64"/>
      <c r="T10" s="32"/>
      <c r="U10" s="53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</row>
    <row r="11" spans="1:42" ht="16.5" x14ac:dyDescent="0.3">
      <c r="B11" s="34"/>
      <c r="C11" s="32"/>
      <c r="D11" s="32"/>
      <c r="E11" s="34"/>
      <c r="F11" s="32" t="s">
        <v>76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64"/>
      <c r="S11" s="64"/>
      <c r="T11" s="32"/>
      <c r="U11" s="53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</row>
    <row r="12" spans="1:42" ht="16.5" x14ac:dyDescent="0.3">
      <c r="B12" s="34"/>
      <c r="C12" s="32"/>
      <c r="D12" s="32"/>
      <c r="E12" s="34"/>
      <c r="F12" s="32" t="s">
        <v>71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64"/>
      <c r="S12" s="64"/>
      <c r="T12" s="32"/>
      <c r="U12" s="53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1:42" ht="16.5" x14ac:dyDescent="0.3">
      <c r="B13" s="34"/>
      <c r="C13" s="32"/>
      <c r="D13" s="32"/>
      <c r="E13" s="34"/>
      <c r="F13" s="32" t="s">
        <v>77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64"/>
      <c r="S13" s="64"/>
      <c r="T13" s="32"/>
      <c r="U13" s="53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</row>
    <row r="14" spans="1:42" ht="8.25" customHeight="1" x14ac:dyDescent="0.3">
      <c r="B14" s="34"/>
      <c r="C14" s="32"/>
      <c r="D14" s="32"/>
      <c r="E14" s="34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64"/>
      <c r="S14" s="64"/>
      <c r="T14" s="32"/>
      <c r="U14" s="53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</row>
    <row r="15" spans="1:42" ht="18.75" customHeight="1" x14ac:dyDescent="0.3">
      <c r="B15" s="107" t="s">
        <v>85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52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</row>
    <row r="16" spans="1:42" s="37" customFormat="1" ht="39" customHeight="1" x14ac:dyDescent="0.3">
      <c r="A16" s="56"/>
      <c r="B16" s="54" t="s">
        <v>0</v>
      </c>
      <c r="C16" s="54"/>
      <c r="D16" s="55"/>
      <c r="E16" s="55"/>
      <c r="F16" s="55"/>
      <c r="G16" s="79" t="s">
        <v>78</v>
      </c>
      <c r="H16" s="79"/>
      <c r="I16" s="87" t="s">
        <v>79</v>
      </c>
      <c r="J16" s="80" t="s">
        <v>80</v>
      </c>
      <c r="K16" s="55"/>
      <c r="L16" s="55"/>
      <c r="M16" s="55"/>
      <c r="N16" s="55"/>
      <c r="O16" s="55"/>
      <c r="P16" s="55"/>
      <c r="Q16" s="79" t="s">
        <v>78</v>
      </c>
      <c r="R16" s="73"/>
      <c r="S16" s="87" t="s">
        <v>79</v>
      </c>
      <c r="T16" s="80" t="s">
        <v>80</v>
      </c>
      <c r="U16" s="52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</row>
    <row r="17" spans="1:42" s="52" customFormat="1" ht="9.75" customHeight="1" x14ac:dyDescent="0.3">
      <c r="A17" s="56"/>
      <c r="B17" s="57"/>
      <c r="C17" s="57"/>
      <c r="D17" s="56"/>
      <c r="E17" s="56"/>
      <c r="F17" s="56"/>
      <c r="G17" s="56"/>
      <c r="H17" s="56"/>
      <c r="I17" s="97"/>
      <c r="J17" s="56"/>
      <c r="K17" s="59"/>
      <c r="L17" s="56"/>
      <c r="M17" s="56"/>
      <c r="N17" s="56"/>
      <c r="O17" s="56"/>
      <c r="P17" s="56"/>
      <c r="Q17" s="56"/>
      <c r="R17" s="70"/>
      <c r="S17" s="88"/>
      <c r="T17" s="58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</row>
    <row r="18" spans="1:42" x14ac:dyDescent="0.25">
      <c r="A18" s="52"/>
      <c r="B18" s="38" t="s">
        <v>4</v>
      </c>
      <c r="C18" s="38"/>
      <c r="D18" s="38"/>
      <c r="E18" s="38"/>
      <c r="F18" s="38"/>
      <c r="G18" s="38"/>
      <c r="H18" s="65"/>
      <c r="I18" s="98"/>
      <c r="J18" s="43"/>
      <c r="K18" s="60"/>
      <c r="L18" s="43"/>
      <c r="M18" s="85" t="s">
        <v>57</v>
      </c>
      <c r="N18" s="85"/>
      <c r="O18" s="85"/>
      <c r="P18" s="85"/>
      <c r="Q18" s="86">
        <v>-310700</v>
      </c>
      <c r="R18" s="68" t="s">
        <v>64</v>
      </c>
      <c r="S18" s="89">
        <v>5000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</row>
    <row r="19" spans="1:42" ht="16.5" x14ac:dyDescent="0.3">
      <c r="B19" s="32" t="s">
        <v>41</v>
      </c>
      <c r="C19" s="40"/>
      <c r="D19" s="40"/>
      <c r="E19" s="40"/>
      <c r="F19" s="40"/>
      <c r="G19" s="41"/>
      <c r="H19" s="66"/>
      <c r="I19" s="99"/>
      <c r="J19" s="43"/>
      <c r="K19" s="60"/>
      <c r="L19" s="43"/>
      <c r="M19" s="40"/>
      <c r="N19" s="40"/>
      <c r="O19" s="40"/>
      <c r="P19" s="40"/>
      <c r="Q19" s="81"/>
      <c r="R19" s="68" t="s">
        <v>64</v>
      </c>
      <c r="S19" s="89">
        <v>50000</v>
      </c>
      <c r="T19" s="3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</row>
    <row r="20" spans="1:42" ht="16.5" x14ac:dyDescent="0.3">
      <c r="B20" s="32"/>
      <c r="C20" s="32" t="s">
        <v>20</v>
      </c>
      <c r="D20" s="40"/>
      <c r="E20" s="40"/>
      <c r="F20" s="40"/>
      <c r="G20" s="81">
        <v>500000</v>
      </c>
      <c r="H20" s="68" t="s">
        <v>63</v>
      </c>
      <c r="I20" s="104">
        <v>0</v>
      </c>
      <c r="J20" s="81">
        <v>500000</v>
      </c>
      <c r="K20" s="60"/>
      <c r="L20" s="43"/>
      <c r="R20" s="68" t="s">
        <v>66</v>
      </c>
      <c r="S20" s="89">
        <v>-25000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</row>
    <row r="21" spans="1:42" ht="16.5" x14ac:dyDescent="0.3">
      <c r="B21" s="32"/>
      <c r="C21" s="40"/>
      <c r="D21" s="40"/>
      <c r="E21" s="40"/>
      <c r="F21" s="40"/>
      <c r="G21" s="39"/>
      <c r="H21" s="64"/>
      <c r="I21" s="89"/>
      <c r="J21" s="39"/>
      <c r="K21" s="60"/>
      <c r="L21" s="43"/>
      <c r="R21" s="75" t="s">
        <v>65</v>
      </c>
      <c r="S21" s="89">
        <v>-50000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</row>
    <row r="22" spans="1:42" ht="16.5" x14ac:dyDescent="0.3">
      <c r="B22" s="32" t="s">
        <v>42</v>
      </c>
      <c r="C22" s="40"/>
      <c r="D22" s="40"/>
      <c r="E22" s="40"/>
      <c r="F22" s="40"/>
      <c r="G22" s="39"/>
      <c r="H22" s="64"/>
      <c r="I22" s="89"/>
      <c r="J22" s="39"/>
      <c r="K22" s="60"/>
      <c r="L22" s="43"/>
      <c r="R22" s="75" t="s">
        <v>70</v>
      </c>
      <c r="S22" s="90">
        <v>500000</v>
      </c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</row>
    <row r="23" spans="1:42" ht="16.5" x14ac:dyDescent="0.3">
      <c r="B23" s="32"/>
      <c r="C23" s="32" t="s">
        <v>2</v>
      </c>
      <c r="D23" s="40"/>
      <c r="E23" s="40"/>
      <c r="F23" s="40"/>
      <c r="G23" s="39">
        <v>30000</v>
      </c>
      <c r="H23" s="68" t="s">
        <v>64</v>
      </c>
      <c r="I23" s="89">
        <v>5000</v>
      </c>
      <c r="J23" s="39">
        <f>+G23+I23</f>
        <v>35000</v>
      </c>
      <c r="K23" s="60"/>
      <c r="L23" s="43"/>
      <c r="S23" s="91">
        <f>SUM(S18:S22)</f>
        <v>480000</v>
      </c>
      <c r="T23" s="103">
        <f>+Q18+S23</f>
        <v>169300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</row>
    <row r="24" spans="1:42" ht="16.5" x14ac:dyDescent="0.3">
      <c r="B24" s="32"/>
      <c r="C24" s="32" t="s">
        <v>3</v>
      </c>
      <c r="D24" s="40"/>
      <c r="E24" s="40"/>
      <c r="F24" s="40"/>
      <c r="G24" s="39">
        <v>250000</v>
      </c>
      <c r="H24" s="68" t="s">
        <v>64</v>
      </c>
      <c r="I24" s="100">
        <v>50000</v>
      </c>
      <c r="J24" s="39">
        <f t="shared" ref="J24:J25" si="0">+G24+I24</f>
        <v>300000</v>
      </c>
      <c r="K24" s="60"/>
      <c r="L24" s="43"/>
      <c r="M24" s="33" t="s">
        <v>19</v>
      </c>
      <c r="N24" s="38"/>
      <c r="O24" s="40"/>
      <c r="P24" s="40"/>
      <c r="Q24" s="81"/>
      <c r="R24" s="64"/>
      <c r="S24" s="89"/>
      <c r="T24" s="3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</row>
    <row r="25" spans="1:42" ht="17.25" thickBot="1" x14ac:dyDescent="0.35">
      <c r="B25" s="32"/>
      <c r="C25" s="32" t="s">
        <v>7</v>
      </c>
      <c r="D25" s="40"/>
      <c r="E25" s="40"/>
      <c r="F25" s="40"/>
      <c r="G25" s="42">
        <v>100130</v>
      </c>
      <c r="H25" s="67"/>
      <c r="I25" s="101">
        <v>0</v>
      </c>
      <c r="J25" s="42">
        <f t="shared" si="0"/>
        <v>100130</v>
      </c>
      <c r="K25" s="61"/>
      <c r="L25" s="45"/>
      <c r="M25" s="32"/>
      <c r="N25" s="32" t="s">
        <v>22</v>
      </c>
      <c r="O25" s="32"/>
      <c r="P25" s="32"/>
      <c r="Q25" s="81">
        <v>450000</v>
      </c>
      <c r="R25" s="75" t="s">
        <v>65</v>
      </c>
      <c r="S25" s="91">
        <v>50000</v>
      </c>
      <c r="T25" s="39">
        <f>+Q25+S25</f>
        <v>500000</v>
      </c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</row>
    <row r="26" spans="1:42" ht="16.5" x14ac:dyDescent="0.3">
      <c r="B26" s="32"/>
      <c r="C26" s="40"/>
      <c r="D26" s="40"/>
      <c r="E26" s="40"/>
      <c r="F26" s="40"/>
      <c r="G26" s="81">
        <f>SUM(G23:G25)</f>
        <v>380130</v>
      </c>
      <c r="H26" s="66"/>
      <c r="I26" s="91">
        <f>SUM(I23:I25)</f>
        <v>55000</v>
      </c>
      <c r="J26" s="81">
        <f>SUM(J23:J25)</f>
        <v>435130</v>
      </c>
      <c r="K26" s="61"/>
      <c r="L26" s="45"/>
      <c r="M26" s="40"/>
      <c r="N26" s="40"/>
      <c r="O26" s="40"/>
      <c r="P26" s="40"/>
      <c r="Q26" s="81"/>
      <c r="R26" s="64"/>
      <c r="S26" s="89"/>
      <c r="T26" s="3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</row>
    <row r="27" spans="1:42" ht="16.5" x14ac:dyDescent="0.3">
      <c r="B27" s="33" t="s">
        <v>5</v>
      </c>
      <c r="C27" s="32"/>
      <c r="D27" s="32"/>
      <c r="E27" s="32"/>
      <c r="F27" s="40"/>
      <c r="G27" s="41"/>
      <c r="H27" s="66"/>
      <c r="I27" s="99"/>
      <c r="J27" s="41"/>
      <c r="K27" s="61"/>
      <c r="L27" s="45"/>
      <c r="M27" s="33" t="s">
        <v>23</v>
      </c>
      <c r="N27" s="40"/>
      <c r="O27" s="40"/>
      <c r="P27" s="40"/>
      <c r="Q27" s="41"/>
      <c r="R27" s="66"/>
      <c r="S27" s="89"/>
      <c r="T27" s="3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</row>
    <row r="28" spans="1:42" ht="16.5" x14ac:dyDescent="0.3">
      <c r="B28" s="32"/>
      <c r="C28" s="32" t="s">
        <v>6</v>
      </c>
      <c r="D28" s="32"/>
      <c r="E28" s="32"/>
      <c r="F28" s="40"/>
      <c r="G28" s="39">
        <v>2560000</v>
      </c>
      <c r="H28" s="64"/>
      <c r="I28" s="89"/>
      <c r="J28" s="39">
        <f t="shared" ref="J28:J30" si="1">+G28+I28</f>
        <v>2560000</v>
      </c>
      <c r="K28" s="61"/>
      <c r="L28" s="45"/>
      <c r="M28" s="32"/>
      <c r="N28" s="32" t="s">
        <v>24</v>
      </c>
      <c r="O28" s="32"/>
      <c r="P28" s="32"/>
      <c r="Q28" s="39">
        <v>2670000</v>
      </c>
      <c r="R28" s="64"/>
      <c r="S28" s="89"/>
      <c r="T28" s="39">
        <f t="shared" ref="T28:T34" si="2">+Q28+S28</f>
        <v>2670000</v>
      </c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</row>
    <row r="29" spans="1:42" ht="16.5" x14ac:dyDescent="0.3">
      <c r="B29" s="32"/>
      <c r="C29" s="32" t="s">
        <v>8</v>
      </c>
      <c r="D29" s="32"/>
      <c r="E29" s="32"/>
      <c r="F29" s="40"/>
      <c r="G29" s="39">
        <v>400000</v>
      </c>
      <c r="H29" s="105" t="s">
        <v>66</v>
      </c>
      <c r="I29" s="89">
        <v>-25000</v>
      </c>
      <c r="J29" s="39">
        <f t="shared" si="1"/>
        <v>375000</v>
      </c>
      <c r="K29" s="61"/>
      <c r="L29" s="45"/>
      <c r="M29" s="32"/>
      <c r="N29" s="32" t="s">
        <v>25</v>
      </c>
      <c r="O29" s="32"/>
      <c r="P29" s="32"/>
      <c r="Q29" s="39">
        <v>545000</v>
      </c>
      <c r="R29" s="64"/>
      <c r="S29" s="89"/>
      <c r="T29" s="39">
        <f t="shared" si="2"/>
        <v>545000</v>
      </c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</row>
    <row r="30" spans="1:42" ht="16.5" x14ac:dyDescent="0.3">
      <c r="B30" s="32"/>
      <c r="C30" s="32" t="s">
        <v>9</v>
      </c>
      <c r="D30" s="32"/>
      <c r="E30" s="32"/>
      <c r="F30" s="40"/>
      <c r="G30" s="39">
        <v>166600</v>
      </c>
      <c r="H30" s="64"/>
      <c r="I30" s="89"/>
      <c r="J30" s="39">
        <f t="shared" si="1"/>
        <v>166600</v>
      </c>
      <c r="K30" s="61"/>
      <c r="L30" s="45"/>
      <c r="M30" s="32"/>
      <c r="N30" s="32" t="s">
        <v>26</v>
      </c>
      <c r="O30" s="32"/>
      <c r="P30" s="32"/>
      <c r="Q30" s="39"/>
      <c r="R30" s="64"/>
      <c r="S30" s="89"/>
      <c r="T30" s="39">
        <f t="shared" si="2"/>
        <v>0</v>
      </c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</row>
    <row r="31" spans="1:42" ht="17.25" thickBot="1" x14ac:dyDescent="0.35">
      <c r="B31" s="32"/>
      <c r="C31" s="32" t="s">
        <v>10</v>
      </c>
      <c r="D31" s="32"/>
      <c r="E31" s="32"/>
      <c r="F31" s="40"/>
      <c r="G31" s="42">
        <v>2570</v>
      </c>
      <c r="H31" s="67"/>
      <c r="I31" s="101"/>
      <c r="J31" s="42">
        <v>2570</v>
      </c>
      <c r="K31" s="61"/>
      <c r="L31" s="45"/>
      <c r="M31" s="32"/>
      <c r="N31" s="32"/>
      <c r="O31" s="32" t="s">
        <v>27</v>
      </c>
      <c r="P31" s="32"/>
      <c r="Q31" s="39">
        <v>100000</v>
      </c>
      <c r="R31" s="64"/>
      <c r="S31" s="89"/>
      <c r="T31" s="39">
        <f t="shared" si="2"/>
        <v>100000</v>
      </c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</row>
    <row r="32" spans="1:42" ht="16.5" x14ac:dyDescent="0.3">
      <c r="B32" s="32"/>
      <c r="C32" s="40"/>
      <c r="D32" s="40"/>
      <c r="E32" s="40"/>
      <c r="F32" s="40"/>
      <c r="G32" s="81">
        <f>SUM(G28:G31)</f>
        <v>3129170</v>
      </c>
      <c r="H32" s="64"/>
      <c r="I32" s="91">
        <f>SUM(I28:I31)</f>
        <v>-25000</v>
      </c>
      <c r="J32" s="81">
        <f>SUM(J28:J31)</f>
        <v>3104170</v>
      </c>
      <c r="K32" s="61"/>
      <c r="L32" s="45"/>
      <c r="M32" s="32"/>
      <c r="N32" s="32"/>
      <c r="O32" s="32" t="s">
        <v>81</v>
      </c>
      <c r="P32" s="32"/>
      <c r="Q32" s="39">
        <v>20000</v>
      </c>
      <c r="R32" s="64"/>
      <c r="S32" s="89"/>
      <c r="T32" s="39">
        <f t="shared" si="2"/>
        <v>20000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</row>
    <row r="33" spans="2:42" ht="16.5" x14ac:dyDescent="0.3">
      <c r="B33" s="32"/>
      <c r="C33" s="40"/>
      <c r="D33" s="40"/>
      <c r="E33" s="40"/>
      <c r="F33" s="40"/>
      <c r="G33" s="81"/>
      <c r="H33" s="64"/>
      <c r="I33" s="91"/>
      <c r="J33" s="81"/>
      <c r="K33" s="45"/>
      <c r="L33" s="78"/>
      <c r="M33" s="32"/>
      <c r="N33" s="32"/>
      <c r="O33" s="32" t="s">
        <v>82</v>
      </c>
      <c r="P33" s="32"/>
      <c r="Q33" s="39">
        <v>40000</v>
      </c>
      <c r="R33" s="64"/>
      <c r="S33" s="89"/>
      <c r="T33" s="39">
        <f t="shared" si="2"/>
        <v>40000</v>
      </c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</row>
    <row r="34" spans="2:42" ht="17.25" thickBot="1" x14ac:dyDescent="0.35">
      <c r="B34" s="33" t="s">
        <v>11</v>
      </c>
      <c r="C34" s="32"/>
      <c r="D34" s="32"/>
      <c r="E34" s="32"/>
      <c r="F34" s="32"/>
      <c r="G34" s="81">
        <v>5000</v>
      </c>
      <c r="H34" s="105" t="s">
        <v>67</v>
      </c>
      <c r="I34" s="91">
        <v>0</v>
      </c>
      <c r="J34" s="81">
        <v>5000</v>
      </c>
      <c r="K34" s="69" t="s">
        <v>67</v>
      </c>
      <c r="L34" s="78"/>
      <c r="M34" s="32"/>
      <c r="N34" s="32"/>
      <c r="O34" s="32" t="s">
        <v>83</v>
      </c>
      <c r="P34" s="32"/>
      <c r="Q34" s="42">
        <v>500000</v>
      </c>
      <c r="R34" s="75" t="s">
        <v>70</v>
      </c>
      <c r="S34" s="91">
        <v>-500000</v>
      </c>
      <c r="T34" s="84">
        <f t="shared" si="2"/>
        <v>0</v>
      </c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</row>
    <row r="35" spans="2:42" ht="16.5" x14ac:dyDescent="0.3">
      <c r="B35" s="33"/>
      <c r="C35" s="32"/>
      <c r="D35" s="32"/>
      <c r="E35" s="32"/>
      <c r="F35" s="32"/>
      <c r="G35" s="81"/>
      <c r="H35" s="69"/>
      <c r="I35" s="91"/>
      <c r="J35" s="81"/>
      <c r="K35" s="69"/>
      <c r="L35" s="78"/>
      <c r="M35" s="40"/>
      <c r="N35" s="40"/>
      <c r="O35" s="40"/>
      <c r="P35" s="40"/>
      <c r="Q35" s="81">
        <f>SUM(Q28:Q34)</f>
        <v>3875000</v>
      </c>
      <c r="R35" s="74"/>
      <c r="S35" s="89"/>
      <c r="T35" s="81">
        <f>SUM(T28:T34)</f>
        <v>3375000</v>
      </c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</row>
    <row r="36" spans="2:42" ht="17.25" thickBot="1" x14ac:dyDescent="0.35">
      <c r="B36" s="33"/>
      <c r="C36" s="32"/>
      <c r="D36" s="32"/>
      <c r="E36" s="32"/>
      <c r="F36" s="32"/>
      <c r="G36" s="45"/>
      <c r="H36" s="64"/>
      <c r="I36" s="92"/>
      <c r="J36" s="45"/>
      <c r="K36" s="61"/>
      <c r="L36" s="45"/>
      <c r="M36" s="40"/>
      <c r="N36" s="40"/>
      <c r="O36" s="40"/>
      <c r="P36" s="40"/>
      <c r="Q36" s="45"/>
      <c r="R36" s="74"/>
      <c r="S36" s="92"/>
      <c r="T36" s="43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</row>
    <row r="37" spans="2:42" ht="6" customHeight="1" x14ac:dyDescent="0.3">
      <c r="B37" s="32"/>
      <c r="C37" s="32"/>
      <c r="D37" s="32"/>
      <c r="E37" s="32"/>
      <c r="F37" s="32"/>
      <c r="G37" s="76"/>
      <c r="H37" s="64"/>
      <c r="I37" s="93"/>
      <c r="J37" s="76"/>
      <c r="K37" s="61"/>
      <c r="L37" s="45"/>
      <c r="M37" s="40"/>
      <c r="N37" s="40"/>
      <c r="O37" s="40"/>
      <c r="P37" s="40"/>
      <c r="Q37" s="76"/>
      <c r="R37" s="74"/>
      <c r="S37" s="93"/>
      <c r="T37" s="77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</row>
    <row r="38" spans="2:42" ht="17.25" thickBot="1" x14ac:dyDescent="0.35">
      <c r="B38" s="32"/>
      <c r="C38" s="32"/>
      <c r="D38" s="32"/>
      <c r="E38" s="32"/>
      <c r="F38" s="32"/>
      <c r="G38" s="82">
        <f>+G34+G32+G26+G20</f>
        <v>4014300</v>
      </c>
      <c r="H38" s="64"/>
      <c r="I38" s="94">
        <f>+I34+I32+I26+I20</f>
        <v>30000</v>
      </c>
      <c r="J38" s="44">
        <f>+J34+J32+J26+J20</f>
        <v>4044300</v>
      </c>
      <c r="K38" s="62"/>
      <c r="L38" s="46"/>
      <c r="M38" s="32"/>
      <c r="N38" s="32"/>
      <c r="O38" s="32"/>
      <c r="P38" s="32"/>
      <c r="Q38" s="82">
        <f>+Q35+Q25+Q18</f>
        <v>4014300</v>
      </c>
      <c r="R38" s="64"/>
      <c r="S38" s="94">
        <f>+S23+S25+S34</f>
        <v>30000</v>
      </c>
      <c r="T38" s="44">
        <f>+T35+T25+T23</f>
        <v>4044300</v>
      </c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</row>
    <row r="39" spans="2:42" ht="15.75" thickTop="1" x14ac:dyDescent="0.25">
      <c r="B39" s="66"/>
      <c r="C39" s="40"/>
      <c r="D39" s="40"/>
      <c r="E39" s="40"/>
      <c r="F39" s="40"/>
      <c r="G39" s="40"/>
      <c r="H39" s="66"/>
      <c r="I39" s="96"/>
      <c r="J39" s="83">
        <f>-J38+I38+G38</f>
        <v>0</v>
      </c>
      <c r="K39" s="63"/>
      <c r="L39" s="47"/>
      <c r="M39" s="40"/>
      <c r="N39" s="40"/>
      <c r="O39" s="40"/>
      <c r="P39" s="40"/>
      <c r="Q39" s="83">
        <f>+Q38-G38</f>
        <v>0</v>
      </c>
      <c r="R39" s="66"/>
      <c r="S39" s="95">
        <f>+S38-I38</f>
        <v>0</v>
      </c>
      <c r="T39" s="83">
        <f>-T38+S38+Q38</f>
        <v>0</v>
      </c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</row>
    <row r="40" spans="2:42" ht="6" customHeight="1" x14ac:dyDescent="0.25">
      <c r="B40" s="72"/>
      <c r="C40" s="40"/>
      <c r="D40" s="40"/>
      <c r="E40" s="40"/>
      <c r="F40" s="40"/>
      <c r="G40" s="40"/>
      <c r="H40" s="40"/>
      <c r="I40" s="102"/>
      <c r="J40" s="40"/>
      <c r="K40" s="40"/>
      <c r="L40" s="40"/>
      <c r="M40" s="40"/>
      <c r="N40" s="40"/>
      <c r="O40" s="40"/>
      <c r="P40" s="40"/>
      <c r="Q40" s="40"/>
      <c r="R40" s="66"/>
      <c r="S40" s="96"/>
      <c r="T40" s="40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</row>
    <row r="41" spans="2:42" x14ac:dyDescent="0.25">
      <c r="I41" s="102"/>
      <c r="S41" s="96"/>
    </row>
    <row r="42" spans="2:42" x14ac:dyDescent="0.25">
      <c r="S42" s="96"/>
    </row>
    <row r="43" spans="2:42" x14ac:dyDescent="0.25">
      <c r="S43" s="96"/>
    </row>
    <row r="44" spans="2:42" x14ac:dyDescent="0.25">
      <c r="S44" s="96"/>
    </row>
    <row r="45" spans="2:42" x14ac:dyDescent="0.25">
      <c r="S45" s="96"/>
    </row>
    <row r="46" spans="2:42" x14ac:dyDescent="0.25">
      <c r="S46" s="96"/>
    </row>
    <row r="47" spans="2:42" x14ac:dyDescent="0.25">
      <c r="S47" s="96"/>
    </row>
    <row r="48" spans="2:42" x14ac:dyDescent="0.25">
      <c r="S48" s="96"/>
    </row>
  </sheetData>
  <pageMargins left="0.7" right="0.43560606060606061" top="0.78740157499999996" bottom="0.78740157499999996" header="0.3" footer="0.3"/>
  <pageSetup paperSize="8" orientation="landscape" r:id="rId1"/>
  <headerFooter>
    <oddFooter xml:space="preserve">&amp;R&amp;"Century Gothic,Fett"&amp;10&amp;K00B0F0AUDfIT-Praxishilfe 2/5  &amp;13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2561-84D8-40E2-BCB1-851B41ECCEF5}">
  <dimension ref="A1:AJ33"/>
  <sheetViews>
    <sheetView zoomScale="85" zoomScaleNormal="85" workbookViewId="0">
      <selection sqref="A1:AJ1"/>
    </sheetView>
  </sheetViews>
  <sheetFormatPr baseColWidth="10" defaultRowHeight="15" x14ac:dyDescent="0.25"/>
  <cols>
    <col min="3" max="4" width="4.7109375" customWidth="1"/>
    <col min="7" max="8" width="13" bestFit="1" customWidth="1"/>
    <col min="9" max="10" width="4.7109375" customWidth="1"/>
    <col min="13" max="13" width="13" bestFit="1" customWidth="1"/>
    <col min="14" max="14" width="13.42578125" bestFit="1" customWidth="1"/>
  </cols>
  <sheetData>
    <row r="1" spans="1:36" ht="22.5" x14ac:dyDescent="0.25">
      <c r="A1" s="108" t="s">
        <v>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</row>
    <row r="3" spans="1:36" x14ac:dyDescent="0.25">
      <c r="A3" s="18" t="s">
        <v>31</v>
      </c>
      <c r="B3" s="19" t="s">
        <v>61</v>
      </c>
      <c r="C3" s="19"/>
      <c r="D3" s="19"/>
      <c r="E3" s="19"/>
      <c r="F3" s="19"/>
      <c r="G3" s="19"/>
      <c r="H3" s="19"/>
      <c r="I3" s="19"/>
    </row>
    <row r="4" spans="1:36" x14ac:dyDescent="0.25">
      <c r="B4" s="19" t="s">
        <v>58</v>
      </c>
      <c r="C4" s="19"/>
      <c r="D4" s="19"/>
      <c r="E4" s="19"/>
      <c r="F4" s="19"/>
      <c r="G4" s="19"/>
      <c r="H4" s="19"/>
      <c r="I4" s="19"/>
    </row>
    <row r="5" spans="1:36" x14ac:dyDescent="0.25">
      <c r="B5" s="19" t="s">
        <v>59</v>
      </c>
      <c r="C5" s="19"/>
      <c r="D5" s="19"/>
      <c r="E5" s="19"/>
      <c r="F5" s="19"/>
      <c r="G5" s="19"/>
      <c r="H5" s="19"/>
      <c r="I5" s="19"/>
    </row>
    <row r="7" spans="1:36" x14ac:dyDescent="0.25">
      <c r="B7" s="19" t="s">
        <v>32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36" x14ac:dyDescent="0.25">
      <c r="B8" s="19" t="s">
        <v>33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10" spans="1:36" ht="15.75" thickBot="1" x14ac:dyDescent="0.3">
      <c r="C10" s="21" t="s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 t="s">
        <v>1</v>
      </c>
    </row>
    <row r="11" spans="1:36" x14ac:dyDescent="0.25">
      <c r="C11" s="18" t="s">
        <v>4</v>
      </c>
      <c r="H11" s="2"/>
      <c r="I11" s="29" t="s">
        <v>21</v>
      </c>
    </row>
    <row r="12" spans="1:36" x14ac:dyDescent="0.25">
      <c r="C12" t="s">
        <v>41</v>
      </c>
      <c r="G12" s="4"/>
      <c r="H12" s="5"/>
      <c r="J12" s="19" t="s">
        <v>14</v>
      </c>
      <c r="K12" s="19"/>
      <c r="L12" s="19"/>
      <c r="M12" s="23">
        <v>100000</v>
      </c>
      <c r="N12" s="23"/>
    </row>
    <row r="13" spans="1:36" x14ac:dyDescent="0.25">
      <c r="D13" t="s">
        <v>20</v>
      </c>
      <c r="G13" s="23">
        <v>500000</v>
      </c>
      <c r="H13" s="5"/>
      <c r="J13" s="19" t="s">
        <v>15</v>
      </c>
      <c r="K13" s="19"/>
      <c r="L13" s="19"/>
      <c r="M13" s="23">
        <v>-160000</v>
      </c>
      <c r="N13" s="23"/>
    </row>
    <row r="14" spans="1:36" x14ac:dyDescent="0.25">
      <c r="G14" s="4"/>
      <c r="H14" s="5"/>
      <c r="J14" s="19" t="s">
        <v>16</v>
      </c>
      <c r="K14" s="19"/>
      <c r="L14" s="19"/>
      <c r="M14" s="23">
        <f>-250700</f>
        <v>-250700</v>
      </c>
      <c r="N14" s="23"/>
    </row>
    <row r="15" spans="1:36" x14ac:dyDescent="0.25">
      <c r="C15" t="s">
        <v>42</v>
      </c>
      <c r="G15" s="4"/>
      <c r="H15" s="5"/>
      <c r="J15" s="19" t="s">
        <v>17</v>
      </c>
      <c r="K15" s="19"/>
      <c r="L15" s="19"/>
      <c r="M15" s="23">
        <f>SUM(M12:M14)</f>
        <v>-310700</v>
      </c>
      <c r="N15" s="23"/>
    </row>
    <row r="16" spans="1:36" x14ac:dyDescent="0.25">
      <c r="D16" t="s">
        <v>2</v>
      </c>
      <c r="G16" s="23">
        <v>30000</v>
      </c>
      <c r="H16" s="5"/>
      <c r="J16" s="19" t="s">
        <v>18</v>
      </c>
      <c r="K16" s="19"/>
      <c r="L16" s="19"/>
      <c r="M16" s="23"/>
      <c r="N16" s="23"/>
    </row>
    <row r="17" spans="3:14" x14ac:dyDescent="0.25">
      <c r="D17" t="s">
        <v>3</v>
      </c>
      <c r="G17" s="23">
        <v>250000</v>
      </c>
      <c r="H17" s="5"/>
      <c r="J17" s="19" t="s">
        <v>13</v>
      </c>
      <c r="K17" s="19"/>
      <c r="L17" s="19"/>
      <c r="M17" s="23">
        <f>IF(M15&lt;0,M15*-1,0)</f>
        <v>310700</v>
      </c>
      <c r="N17" s="23">
        <f>+M15+M17</f>
        <v>0</v>
      </c>
    </row>
    <row r="18" spans="3:14" ht="15.75" thickBot="1" x14ac:dyDescent="0.3">
      <c r="D18" t="s">
        <v>7</v>
      </c>
      <c r="G18" s="24">
        <v>100130</v>
      </c>
      <c r="H18" s="25">
        <f>SUM(G13:G18)</f>
        <v>880130</v>
      </c>
      <c r="M18" s="4"/>
      <c r="N18" s="4"/>
    </row>
    <row r="19" spans="3:14" x14ac:dyDescent="0.25">
      <c r="G19" s="4"/>
      <c r="H19" s="25"/>
      <c r="I19" s="18" t="s">
        <v>19</v>
      </c>
      <c r="M19" s="4"/>
      <c r="N19" s="4"/>
    </row>
    <row r="20" spans="3:14" x14ac:dyDescent="0.25">
      <c r="C20" s="18" t="s">
        <v>5</v>
      </c>
      <c r="E20" s="20"/>
      <c r="G20" s="4"/>
      <c r="H20" s="25"/>
      <c r="J20" s="19" t="s">
        <v>22</v>
      </c>
      <c r="K20" s="19"/>
      <c r="L20" s="19"/>
      <c r="M20" s="23"/>
      <c r="N20" s="23">
        <v>450000</v>
      </c>
    </row>
    <row r="21" spans="3:14" x14ac:dyDescent="0.25">
      <c r="D21" t="s">
        <v>6</v>
      </c>
      <c r="G21" s="23">
        <v>2560000</v>
      </c>
      <c r="H21" s="25"/>
      <c r="M21" s="4"/>
      <c r="N21" s="4"/>
    </row>
    <row r="22" spans="3:14" x14ac:dyDescent="0.25">
      <c r="D22" t="s">
        <v>8</v>
      </c>
      <c r="G22" s="23">
        <v>400000</v>
      </c>
      <c r="H22" s="25"/>
      <c r="I22" s="18" t="s">
        <v>23</v>
      </c>
      <c r="M22" s="4"/>
      <c r="N22" s="4"/>
    </row>
    <row r="23" spans="3:14" x14ac:dyDescent="0.25">
      <c r="D23" t="s">
        <v>9</v>
      </c>
      <c r="G23" s="23">
        <v>166600</v>
      </c>
      <c r="H23" s="25"/>
      <c r="J23" s="19" t="s">
        <v>24</v>
      </c>
      <c r="K23" s="19"/>
      <c r="L23" s="19"/>
      <c r="M23" s="23">
        <v>2670000</v>
      </c>
      <c r="N23" s="4"/>
    </row>
    <row r="24" spans="3:14" ht="15.75" thickBot="1" x14ac:dyDescent="0.3">
      <c r="D24" t="s">
        <v>10</v>
      </c>
      <c r="G24" s="24">
        <v>2570</v>
      </c>
      <c r="H24" s="25">
        <f>SUM(G21:G24)</f>
        <v>3129170</v>
      </c>
      <c r="J24" s="19" t="s">
        <v>25</v>
      </c>
      <c r="K24" s="19"/>
      <c r="L24" s="19"/>
      <c r="M24" s="23">
        <f>150000+395000</f>
        <v>545000</v>
      </c>
      <c r="N24" s="4"/>
    </row>
    <row r="25" spans="3:14" x14ac:dyDescent="0.25">
      <c r="G25" s="4"/>
      <c r="H25" s="25"/>
      <c r="J25" s="19" t="s">
        <v>26</v>
      </c>
      <c r="K25" s="19"/>
      <c r="L25" s="19"/>
      <c r="M25" s="23"/>
      <c r="N25" s="4"/>
    </row>
    <row r="26" spans="3:14" x14ac:dyDescent="0.25">
      <c r="C26" s="18" t="s">
        <v>11</v>
      </c>
      <c r="G26" s="4"/>
      <c r="H26" s="25">
        <v>5000</v>
      </c>
      <c r="J26" s="19"/>
      <c r="K26" s="19" t="s">
        <v>27</v>
      </c>
      <c r="L26" s="19"/>
      <c r="M26" s="23">
        <v>100000</v>
      </c>
      <c r="N26" s="4"/>
    </row>
    <row r="27" spans="3:14" x14ac:dyDescent="0.25">
      <c r="G27" s="4"/>
      <c r="H27" s="25"/>
      <c r="J27" s="19"/>
      <c r="K27" s="19" t="s">
        <v>28</v>
      </c>
      <c r="L27" s="19"/>
      <c r="M27" s="23">
        <v>20000</v>
      </c>
      <c r="N27" s="4"/>
    </row>
    <row r="28" spans="3:14" x14ac:dyDescent="0.25">
      <c r="C28" s="18" t="s">
        <v>12</v>
      </c>
      <c r="D28" s="19"/>
      <c r="E28" s="19"/>
      <c r="G28" s="4"/>
      <c r="H28" s="25"/>
      <c r="J28" s="19"/>
      <c r="K28" s="19" t="s">
        <v>29</v>
      </c>
      <c r="L28" s="19"/>
      <c r="M28" s="23">
        <v>40000</v>
      </c>
      <c r="N28" s="4"/>
    </row>
    <row r="29" spans="3:14" ht="15.75" thickBot="1" x14ac:dyDescent="0.3">
      <c r="C29" s="18" t="s">
        <v>13</v>
      </c>
      <c r="D29" s="19"/>
      <c r="E29" s="19"/>
      <c r="G29" s="4"/>
      <c r="H29" s="26">
        <f>M17</f>
        <v>310700</v>
      </c>
      <c r="J29" s="19"/>
      <c r="K29" s="19" t="s">
        <v>30</v>
      </c>
      <c r="L29" s="19"/>
      <c r="M29" s="24">
        <v>500000</v>
      </c>
      <c r="N29" s="23">
        <f>SUM(M23:M29)</f>
        <v>3875000</v>
      </c>
    </row>
    <row r="30" spans="3:14" x14ac:dyDescent="0.25">
      <c r="G30" s="4"/>
      <c r="H30" s="5"/>
      <c r="M30" s="4"/>
      <c r="N30" s="4"/>
    </row>
    <row r="31" spans="3:14" ht="15.75" thickBot="1" x14ac:dyDescent="0.3">
      <c r="G31" s="4"/>
      <c r="H31" s="28">
        <f>+H18+H24+H26+H29</f>
        <v>4325000</v>
      </c>
      <c r="M31" s="4"/>
      <c r="N31" s="27">
        <f>+N17+N20+N26+N29</f>
        <v>4325000</v>
      </c>
    </row>
    <row r="32" spans="3:14" ht="15.75" thickTop="1" x14ac:dyDescent="0.25">
      <c r="H32" s="3"/>
      <c r="M32" s="4"/>
      <c r="N32" s="4"/>
    </row>
    <row r="33" spans="8:8" x14ac:dyDescent="0.25">
      <c r="H33" s="3"/>
    </row>
  </sheetData>
  <mergeCells count="1">
    <mergeCell ref="A1:AJ1"/>
  </mergeCells>
  <pageMargins left="0.7" right="0.7" top="0.78740157499999996" bottom="0.78740157499999996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9BFA-284B-411F-A1C7-FB0548F83ACF}">
  <dimension ref="A1:N50"/>
  <sheetViews>
    <sheetView workbookViewId="0">
      <selection activeCell="N16" sqref="N16"/>
    </sheetView>
  </sheetViews>
  <sheetFormatPr baseColWidth="10" defaultRowHeight="15" x14ac:dyDescent="0.25"/>
  <cols>
    <col min="3" max="4" width="4.7109375" customWidth="1"/>
    <col min="9" max="10" width="4.7109375" customWidth="1"/>
  </cols>
  <sheetData>
    <row r="1" spans="1:14" x14ac:dyDescent="0.25">
      <c r="A1" s="10" t="s">
        <v>47</v>
      </c>
      <c r="B1" t="s">
        <v>34</v>
      </c>
    </row>
    <row r="2" spans="1:14" x14ac:dyDescent="0.25">
      <c r="B2" t="s">
        <v>35</v>
      </c>
    </row>
    <row r="3" spans="1:14" x14ac:dyDescent="0.25">
      <c r="B3" s="16" t="s">
        <v>36</v>
      </c>
      <c r="C3" t="s">
        <v>48</v>
      </c>
    </row>
    <row r="4" spans="1:14" x14ac:dyDescent="0.25">
      <c r="B4" s="16" t="s">
        <v>36</v>
      </c>
      <c r="C4" t="s">
        <v>54</v>
      </c>
    </row>
    <row r="5" spans="1:14" x14ac:dyDescent="0.25">
      <c r="B5" s="16" t="s">
        <v>36</v>
      </c>
      <c r="C5" t="s">
        <v>51</v>
      </c>
    </row>
    <row r="6" spans="1:14" x14ac:dyDescent="0.25">
      <c r="B6" s="16"/>
      <c r="C6" t="s">
        <v>52</v>
      </c>
    </row>
    <row r="7" spans="1:14" x14ac:dyDescent="0.25">
      <c r="B7" s="16" t="s">
        <v>36</v>
      </c>
      <c r="C7" t="s">
        <v>50</v>
      </c>
    </row>
    <row r="8" spans="1:14" x14ac:dyDescent="0.25">
      <c r="B8" s="16" t="s">
        <v>36</v>
      </c>
      <c r="C8" t="s">
        <v>39</v>
      </c>
    </row>
    <row r="9" spans="1:14" x14ac:dyDescent="0.25">
      <c r="B9" s="16"/>
      <c r="C9" t="s">
        <v>38</v>
      </c>
    </row>
    <row r="10" spans="1:14" x14ac:dyDescent="0.25">
      <c r="B10" s="16" t="s">
        <v>36</v>
      </c>
      <c r="C10" t="s">
        <v>40</v>
      </c>
    </row>
    <row r="15" spans="1:14" ht="15.75" thickBot="1" x14ac:dyDescent="0.3">
      <c r="C15" s="9" t="s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4" t="s">
        <v>1</v>
      </c>
    </row>
    <row r="16" spans="1:14" x14ac:dyDescent="0.25">
      <c r="C16" s="10" t="s">
        <v>4</v>
      </c>
      <c r="H16" s="2"/>
      <c r="I16" s="11" t="s">
        <v>21</v>
      </c>
      <c r="N16" s="17">
        <v>0</v>
      </c>
    </row>
    <row r="17" spans="3:14" x14ac:dyDescent="0.25">
      <c r="C17" t="s">
        <v>41</v>
      </c>
      <c r="G17" s="4"/>
      <c r="H17" s="5"/>
      <c r="M17" s="4"/>
      <c r="N17" s="4"/>
    </row>
    <row r="18" spans="3:14" x14ac:dyDescent="0.25">
      <c r="D18" t="s">
        <v>20</v>
      </c>
      <c r="G18" s="4">
        <v>0</v>
      </c>
      <c r="H18" s="5"/>
      <c r="I18" s="10" t="s">
        <v>19</v>
      </c>
      <c r="M18" s="4"/>
      <c r="N18" s="4"/>
    </row>
    <row r="19" spans="3:14" x14ac:dyDescent="0.25">
      <c r="G19" s="4"/>
      <c r="H19" s="5"/>
      <c r="J19" t="s">
        <v>22</v>
      </c>
      <c r="M19" s="4"/>
      <c r="N19" s="4">
        <v>500000</v>
      </c>
    </row>
    <row r="20" spans="3:14" x14ac:dyDescent="0.25">
      <c r="C20" t="s">
        <v>42</v>
      </c>
      <c r="G20" s="4"/>
      <c r="H20" s="5"/>
      <c r="M20" s="4"/>
      <c r="N20" s="4"/>
    </row>
    <row r="21" spans="3:14" x14ac:dyDescent="0.25">
      <c r="D21" t="s">
        <v>2</v>
      </c>
      <c r="G21" s="4">
        <v>40000</v>
      </c>
      <c r="H21" s="5"/>
      <c r="I21" s="10" t="s">
        <v>23</v>
      </c>
      <c r="M21" s="4"/>
      <c r="N21" s="4"/>
    </row>
    <row r="22" spans="3:14" x14ac:dyDescent="0.25">
      <c r="D22" t="s">
        <v>3</v>
      </c>
      <c r="G22" s="4">
        <v>400000</v>
      </c>
      <c r="H22" s="5"/>
      <c r="J22" t="s">
        <v>24</v>
      </c>
      <c r="M22" s="4">
        <v>2670000</v>
      </c>
      <c r="N22" s="4"/>
    </row>
    <row r="23" spans="3:14" ht="15.75" thickBot="1" x14ac:dyDescent="0.3">
      <c r="D23" t="s">
        <v>7</v>
      </c>
      <c r="G23" s="6">
        <v>100130</v>
      </c>
      <c r="H23" s="5">
        <f>SUM(G18:G23)</f>
        <v>540130</v>
      </c>
      <c r="J23" t="s">
        <v>25</v>
      </c>
      <c r="M23" s="4">
        <f>150000+395000</f>
        <v>545000</v>
      </c>
      <c r="N23" s="4"/>
    </row>
    <row r="24" spans="3:14" x14ac:dyDescent="0.25">
      <c r="G24" s="4"/>
      <c r="H24" s="5"/>
      <c r="J24" t="s">
        <v>26</v>
      </c>
      <c r="M24" s="4"/>
      <c r="N24" s="4"/>
    </row>
    <row r="25" spans="3:14" x14ac:dyDescent="0.25">
      <c r="C25" s="10" t="s">
        <v>5</v>
      </c>
      <c r="G25" s="4"/>
      <c r="H25" s="5"/>
      <c r="K25" t="s">
        <v>27</v>
      </c>
      <c r="M25" s="4">
        <v>100000</v>
      </c>
      <c r="N25" s="4"/>
    </row>
    <row r="26" spans="3:14" x14ac:dyDescent="0.25">
      <c r="D26" t="s">
        <v>6</v>
      </c>
      <c r="G26" s="4">
        <v>2560000</v>
      </c>
      <c r="H26" s="5"/>
      <c r="K26" t="s">
        <v>28</v>
      </c>
      <c r="M26" s="4">
        <v>20000</v>
      </c>
      <c r="N26" s="4"/>
    </row>
    <row r="27" spans="3:14" x14ac:dyDescent="0.25">
      <c r="D27" t="s">
        <v>8</v>
      </c>
      <c r="G27" s="4">
        <v>375000</v>
      </c>
      <c r="H27" s="5"/>
      <c r="K27" t="s">
        <v>29</v>
      </c>
      <c r="M27" s="4">
        <v>40000</v>
      </c>
      <c r="N27" s="4"/>
    </row>
    <row r="28" spans="3:14" ht="15.75" thickBot="1" x14ac:dyDescent="0.3">
      <c r="D28" t="s">
        <v>9</v>
      </c>
      <c r="G28" s="4">
        <v>166600</v>
      </c>
      <c r="H28" s="5"/>
      <c r="K28" t="s">
        <v>30</v>
      </c>
      <c r="M28" s="6">
        <v>0</v>
      </c>
      <c r="N28" s="6">
        <f>SUM(M22:M28)</f>
        <v>3375000</v>
      </c>
    </row>
    <row r="29" spans="3:14" ht="15.75" thickBot="1" x14ac:dyDescent="0.3">
      <c r="D29" t="s">
        <v>10</v>
      </c>
      <c r="G29" s="6">
        <v>2570</v>
      </c>
      <c r="H29" s="5">
        <f>SUM(G26:G29)</f>
        <v>3104170</v>
      </c>
      <c r="M29" s="8"/>
      <c r="N29" s="8"/>
    </row>
    <row r="30" spans="3:14" x14ac:dyDescent="0.25">
      <c r="G30" s="4"/>
      <c r="H30" s="5"/>
      <c r="M30" s="8"/>
      <c r="N30" s="8"/>
    </row>
    <row r="31" spans="3:14" x14ac:dyDescent="0.25">
      <c r="C31" s="10" t="s">
        <v>11</v>
      </c>
      <c r="G31" s="4"/>
      <c r="H31" s="5"/>
      <c r="M31" s="8"/>
      <c r="N31" s="8"/>
    </row>
    <row r="32" spans="3:14" x14ac:dyDescent="0.25">
      <c r="C32" s="10"/>
      <c r="G32" s="4"/>
      <c r="H32" s="5"/>
      <c r="M32" s="8"/>
      <c r="N32" s="8"/>
    </row>
    <row r="33" spans="3:14" ht="15.75" thickBot="1" x14ac:dyDescent="0.3">
      <c r="C33" s="10" t="s">
        <v>56</v>
      </c>
      <c r="G33" s="4"/>
      <c r="H33" s="7">
        <v>230700</v>
      </c>
      <c r="M33" s="8"/>
      <c r="N33" s="8"/>
    </row>
    <row r="34" spans="3:14" x14ac:dyDescent="0.25">
      <c r="G34" s="4"/>
      <c r="H34" s="5"/>
      <c r="M34" s="4"/>
      <c r="N34" s="4"/>
    </row>
    <row r="35" spans="3:14" ht="15.75" thickBot="1" x14ac:dyDescent="0.3">
      <c r="H35" s="12">
        <f>+H23+H29+H31+H33</f>
        <v>3875000</v>
      </c>
      <c r="K35" s="10"/>
      <c r="M35" s="4"/>
      <c r="N35" s="13">
        <f>+N19+N25+N28</f>
        <v>3875000</v>
      </c>
    </row>
    <row r="36" spans="3:14" ht="15.75" thickTop="1" x14ac:dyDescent="0.25">
      <c r="H36" s="3"/>
      <c r="M36" s="4"/>
      <c r="N36" s="4"/>
    </row>
    <row r="37" spans="3:14" x14ac:dyDescent="0.25">
      <c r="H37" s="3"/>
    </row>
    <row r="40" spans="3:14" x14ac:dyDescent="0.25">
      <c r="C40" s="10" t="s">
        <v>37</v>
      </c>
    </row>
    <row r="41" spans="3:14" x14ac:dyDescent="0.25">
      <c r="C41" t="s">
        <v>43</v>
      </c>
      <c r="K41" s="4">
        <v>-310700</v>
      </c>
    </row>
    <row r="42" spans="3:14" x14ac:dyDescent="0.25">
      <c r="C42" t="s">
        <v>49</v>
      </c>
      <c r="K42" s="4">
        <v>-500000</v>
      </c>
    </row>
    <row r="43" spans="3:14" x14ac:dyDescent="0.25">
      <c r="C43" t="s">
        <v>44</v>
      </c>
      <c r="K43" s="4">
        <v>160000</v>
      </c>
    </row>
    <row r="44" spans="3:14" x14ac:dyDescent="0.25">
      <c r="C44" t="s">
        <v>53</v>
      </c>
      <c r="K44" s="4">
        <v>-25000</v>
      </c>
    </row>
    <row r="45" spans="3:14" x14ac:dyDescent="0.25">
      <c r="C45" t="s">
        <v>55</v>
      </c>
      <c r="K45" s="4">
        <v>-5000</v>
      </c>
    </row>
    <row r="46" spans="3:14" x14ac:dyDescent="0.25">
      <c r="C46" t="s">
        <v>45</v>
      </c>
      <c r="K46" s="4">
        <v>-50000</v>
      </c>
    </row>
    <row r="47" spans="3:14" x14ac:dyDescent="0.25">
      <c r="C47" t="s">
        <v>46</v>
      </c>
      <c r="K47" s="15">
        <v>500000</v>
      </c>
    </row>
    <row r="48" spans="3:14" x14ac:dyDescent="0.25">
      <c r="K48" s="4"/>
    </row>
    <row r="49" spans="11:11" ht="15.75" thickBot="1" x14ac:dyDescent="0.3">
      <c r="K49" s="13">
        <f>SUM(K41:K48)</f>
        <v>-230700</v>
      </c>
    </row>
    <row r="50" spans="11:11" ht="15.75" thickTop="1" x14ac:dyDescent="0.25"/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dcb78e1e-4f8e-40e2-8655-030581f3ec94</BSO999929>
</file>

<file path=customXml/itemProps1.xml><?xml version="1.0" encoding="utf-8"?>
<ds:datastoreItem xmlns:ds="http://schemas.openxmlformats.org/officeDocument/2006/customXml" ds:itemID="{F2A5C5D6-2530-4B65-A675-DE11A1E3C0AD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Ü-Status keine Ü</vt:lpstr>
      <vt:lpstr>FAll 1 Ausgangsbilanz</vt:lpstr>
      <vt:lpstr>Ü-STatus mit 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Rotgeri, Annette - AUDfIT</dc:creator>
  <cp:lastModifiedBy>Hirth, Tina - LÖSLE</cp:lastModifiedBy>
  <cp:lastPrinted>2025-04-04T12:52:15Z</cp:lastPrinted>
  <dcterms:created xsi:type="dcterms:W3CDTF">2025-01-17T12:59:34Z</dcterms:created>
  <dcterms:modified xsi:type="dcterms:W3CDTF">2025-04-09T12:08:14Z</dcterms:modified>
</cp:coreProperties>
</file>